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45" windowWidth="11040" windowHeight="7980" tabRatio="846" firstSheet="1" activeTab="13"/>
  </bookViews>
  <sheets>
    <sheet name="ตค" sheetId="1" r:id="rId1"/>
    <sheet name="พย" sheetId="4" r:id="rId2"/>
    <sheet name="ธค" sheetId="6" r:id="rId3"/>
    <sheet name="มค" sheetId="5" r:id="rId4"/>
    <sheet name="กพ" sheetId="7" r:id="rId5"/>
    <sheet name="มีค" sheetId="8" r:id="rId6"/>
    <sheet name="เมย" sheetId="9" r:id="rId7"/>
    <sheet name="พค" sheetId="15" r:id="rId8"/>
    <sheet name="มิย" sheetId="14" r:id="rId9"/>
    <sheet name="กค" sheetId="13" r:id="rId10"/>
    <sheet name="สค" sheetId="12" r:id="rId11"/>
    <sheet name="กย" sheetId="11" r:id="rId12"/>
    <sheet name="สรุป" sheetId="10" r:id="rId13"/>
    <sheet name="วิเคราะห์58" sheetId="17" r:id="rId14"/>
    <sheet name="ไตรมาส1" sheetId="16" r:id="rId15"/>
    <sheet name="Sheet1" sheetId="18" r:id="rId16"/>
    <sheet name="รายเดือน" sheetId="19" r:id="rId17"/>
    <sheet name="Sheet2" sheetId="20" r:id="rId18"/>
    <sheet name="ครองเตียง-ใช้เตียง 58" sheetId="21" r:id="rId19"/>
    <sheet name="Sheet3" sheetId="22" r:id="rId20"/>
  </sheets>
  <definedNames>
    <definedName name="_xlnm.Print_Titles" localSheetId="13">วิเคราะห์58!$1:$8</definedName>
  </definedNames>
  <calcPr calcId="144525"/>
</workbook>
</file>

<file path=xl/calcChain.xml><?xml version="1.0" encoding="utf-8"?>
<calcChain xmlns="http://schemas.openxmlformats.org/spreadsheetml/2006/main">
  <c r="Q14" i="17" l="1"/>
  <c r="N16" i="17" l="1"/>
  <c r="N19" i="17" s="1"/>
  <c r="M17" i="17" l="1"/>
  <c r="M192" i="17" l="1"/>
  <c r="M195" i="17" s="1"/>
  <c r="M180" i="17"/>
  <c r="M183" i="17" s="1"/>
  <c r="M168" i="17"/>
  <c r="M171" i="17" s="1"/>
  <c r="M156" i="17"/>
  <c r="M144" i="17"/>
  <c r="M147" i="17" s="1"/>
  <c r="M132" i="17"/>
  <c r="M135" i="17" s="1"/>
  <c r="M120" i="17"/>
  <c r="M123" i="17" s="1"/>
  <c r="M110" i="17"/>
  <c r="M98" i="17"/>
  <c r="M101" i="17" s="1"/>
  <c r="M86" i="17"/>
  <c r="M89" i="17" s="1"/>
  <c r="M74" i="17"/>
  <c r="M77" i="17" s="1"/>
  <c r="M62" i="17"/>
  <c r="M65" i="17" s="1"/>
  <c r="M16" i="17"/>
  <c r="M19" i="17" s="1"/>
  <c r="M50" i="17"/>
  <c r="M53" i="17" s="1"/>
  <c r="M38" i="17"/>
  <c r="M28" i="17"/>
  <c r="L192" i="17" l="1"/>
  <c r="L195" i="17" s="1"/>
  <c r="L180" i="17"/>
  <c r="L183" i="17" s="1"/>
  <c r="L168" i="17"/>
  <c r="L171" i="17" s="1"/>
  <c r="L156" i="17"/>
  <c r="L144" i="17"/>
  <c r="L147" i="17" s="1"/>
  <c r="L132" i="17"/>
  <c r="L135" i="17" s="1"/>
  <c r="L120" i="17"/>
  <c r="L123" i="17" s="1"/>
  <c r="L110" i="17"/>
  <c r="L98" i="17"/>
  <c r="L101" i="17" s="1"/>
  <c r="L86" i="17"/>
  <c r="L89" i="17" s="1"/>
  <c r="L74" i="17"/>
  <c r="L77" i="17" s="1"/>
  <c r="L62" i="17"/>
  <c r="L65" i="17" s="1"/>
  <c r="L50" i="17"/>
  <c r="L53" i="17" s="1"/>
  <c r="L38" i="17"/>
  <c r="L28" i="17"/>
  <c r="L16" i="17"/>
  <c r="L19" i="17" s="1"/>
  <c r="K192" i="17" l="1"/>
  <c r="K195" i="17" s="1"/>
  <c r="K180" i="17"/>
  <c r="K183" i="17" s="1"/>
  <c r="K168" i="17"/>
  <c r="K171" i="17" s="1"/>
  <c r="K156" i="17"/>
  <c r="K144" i="17"/>
  <c r="K147" i="17" s="1"/>
  <c r="K132" i="17"/>
  <c r="K135" i="17" s="1"/>
  <c r="K120" i="17"/>
  <c r="K123" i="17" s="1"/>
  <c r="K110" i="17"/>
  <c r="K98" i="17"/>
  <c r="K86" i="17"/>
  <c r="K89" i="17" s="1"/>
  <c r="K74" i="17"/>
  <c r="K77" i="17" s="1"/>
  <c r="K62" i="17"/>
  <c r="K65" i="17" s="1"/>
  <c r="K50" i="17"/>
  <c r="K53" i="17" s="1"/>
  <c r="K38" i="17"/>
  <c r="K28" i="17"/>
  <c r="K16" i="17"/>
  <c r="K19" i="17" s="1"/>
  <c r="F30" i="17"/>
  <c r="F29" i="17"/>
  <c r="F21" i="17"/>
  <c r="F23" i="17"/>
  <c r="N171" i="17" l="1"/>
  <c r="N147" i="17"/>
  <c r="N135" i="17"/>
  <c r="N123" i="17"/>
  <c r="K101" i="17"/>
  <c r="N101" i="17"/>
  <c r="N89" i="17"/>
  <c r="N77" i="17"/>
  <c r="N195" i="17"/>
  <c r="N183" i="17"/>
  <c r="J192" i="17"/>
  <c r="J195" i="17" s="1"/>
  <c r="J180" i="17"/>
  <c r="J183" i="17" s="1"/>
  <c r="J168" i="17"/>
  <c r="J171" i="17" s="1"/>
  <c r="J156" i="17"/>
  <c r="J144" i="17"/>
  <c r="J147" i="17" s="1"/>
  <c r="J132" i="17"/>
  <c r="J135" i="17" s="1"/>
  <c r="J120" i="17"/>
  <c r="J123" i="17" s="1"/>
  <c r="J110" i="17"/>
  <c r="J98" i="17"/>
  <c r="J101" i="17" s="1"/>
  <c r="J86" i="17"/>
  <c r="J89" i="17" s="1"/>
  <c r="J74" i="17"/>
  <c r="J77" i="17" s="1"/>
  <c r="J62" i="17"/>
  <c r="J65" i="17" s="1"/>
  <c r="J50" i="17"/>
  <c r="J53" i="17" s="1"/>
  <c r="J38" i="17"/>
  <c r="J28" i="17"/>
  <c r="J16" i="17" l="1"/>
  <c r="J19" i="17" s="1"/>
  <c r="I192" i="17" l="1"/>
  <c r="I195" i="17" s="1"/>
  <c r="I180" i="17"/>
  <c r="I183" i="17" s="1"/>
  <c r="I168" i="17"/>
  <c r="I171" i="17" s="1"/>
  <c r="I156" i="17"/>
  <c r="I144" i="17"/>
  <c r="I147" i="17" s="1"/>
  <c r="H144" i="17"/>
  <c r="H147" i="17" s="1"/>
  <c r="I132" i="17"/>
  <c r="I135" i="17" s="1"/>
  <c r="I120" i="17"/>
  <c r="I123" i="17" s="1"/>
  <c r="I110" i="17"/>
  <c r="I98" i="17"/>
  <c r="I101" i="17" s="1"/>
  <c r="I86" i="17"/>
  <c r="I89" i="17" s="1"/>
  <c r="I74" i="17"/>
  <c r="I77" i="17" s="1"/>
  <c r="I62" i="17"/>
  <c r="I65" i="17" s="1"/>
  <c r="I50" i="17"/>
  <c r="I53" i="17" s="1"/>
  <c r="I38" i="17"/>
  <c r="I16" i="17"/>
  <c r="I19" i="17" s="1"/>
  <c r="I28" i="17"/>
  <c r="C19" i="17" l="1"/>
  <c r="I23" i="17"/>
  <c r="H4" i="16" s="1"/>
  <c r="H17" i="17" l="1"/>
  <c r="H192" i="17" l="1"/>
  <c r="H195" i="17" s="1"/>
  <c r="H180" i="17"/>
  <c r="H183" i="17" s="1"/>
  <c r="H168" i="17"/>
  <c r="H171" i="17" s="1"/>
  <c r="H156" i="17"/>
  <c r="H132" i="17"/>
  <c r="H135" i="17" s="1"/>
  <c r="H120" i="17"/>
  <c r="H123" i="17" s="1"/>
  <c r="H110" i="17"/>
  <c r="H98" i="17"/>
  <c r="H101" i="17" s="1"/>
  <c r="H86" i="17"/>
  <c r="H89" i="17" s="1"/>
  <c r="H74" i="17"/>
  <c r="H77" i="17" s="1"/>
  <c r="H62" i="17"/>
  <c r="H65" i="17" s="1"/>
  <c r="H50" i="17"/>
  <c r="H53" i="17" s="1"/>
  <c r="H38" i="17"/>
  <c r="H28" i="17"/>
  <c r="H16" i="17"/>
  <c r="H19" i="17" s="1"/>
  <c r="G39" i="17" l="1"/>
  <c r="G120" i="17" l="1"/>
  <c r="G123" i="17" s="1"/>
  <c r="G16" i="17"/>
  <c r="G19" i="17" s="1"/>
  <c r="G192" i="17" l="1"/>
  <c r="G195" i="17" s="1"/>
  <c r="G180" i="17"/>
  <c r="G183" i="17" s="1"/>
  <c r="G168" i="17"/>
  <c r="G171" i="17" s="1"/>
  <c r="G156" i="17"/>
  <c r="G144" i="17"/>
  <c r="G147" i="17" s="1"/>
  <c r="G132" i="17"/>
  <c r="G135" i="17" s="1"/>
  <c r="G110" i="17"/>
  <c r="G98" i="17"/>
  <c r="G101" i="17" s="1"/>
  <c r="G86" i="17"/>
  <c r="G89" i="17" s="1"/>
  <c r="G74" i="17"/>
  <c r="G77" i="17" s="1"/>
  <c r="G62" i="17"/>
  <c r="G65" i="17" s="1"/>
  <c r="G50" i="17"/>
  <c r="G53" i="17" s="1"/>
  <c r="G38" i="17"/>
  <c r="G28" i="17"/>
  <c r="C13" i="18" l="1"/>
  <c r="C14" i="18"/>
  <c r="F192" i="17" l="1"/>
  <c r="F180" i="17"/>
  <c r="F168" i="17"/>
  <c r="E168" i="17"/>
  <c r="F156" i="17"/>
  <c r="F144" i="17"/>
  <c r="F132" i="17"/>
  <c r="F120" i="17"/>
  <c r="F110" i="17"/>
  <c r="F98" i="17"/>
  <c r="F86" i="17"/>
  <c r="F74" i="17"/>
  <c r="F62" i="17"/>
  <c r="F50" i="17"/>
  <c r="F38" i="17"/>
  <c r="F28" i="17"/>
  <c r="F123" i="17" l="1"/>
  <c r="F89" i="17"/>
  <c r="F171" i="17"/>
  <c r="F135" i="17"/>
  <c r="F53" i="17"/>
  <c r="F101" i="17"/>
  <c r="F147" i="17"/>
  <c r="F183" i="17"/>
  <c r="F77" i="17"/>
  <c r="F65" i="17"/>
  <c r="F195" i="17"/>
  <c r="F16" i="17"/>
  <c r="D16" i="17"/>
  <c r="F19" i="17" l="1"/>
  <c r="E16" i="17"/>
  <c r="E19" i="17" s="1"/>
  <c r="O16" i="17" l="1"/>
  <c r="E192" i="17"/>
  <c r="E195" i="17" s="1"/>
  <c r="E180" i="17"/>
  <c r="E183" i="17" s="1"/>
  <c r="E171" i="17"/>
  <c r="E156" i="17"/>
  <c r="E144" i="17"/>
  <c r="E147" i="17" s="1"/>
  <c r="E132" i="17"/>
  <c r="E135" i="17" s="1"/>
  <c r="E120" i="17"/>
  <c r="E123" i="17" s="1"/>
  <c r="E110" i="17"/>
  <c r="E98" i="17"/>
  <c r="E101" i="17" s="1"/>
  <c r="E86" i="17"/>
  <c r="E89" i="17" s="1"/>
  <c r="E74" i="17"/>
  <c r="E77" i="17" s="1"/>
  <c r="E62" i="17"/>
  <c r="E65" i="17" s="1"/>
  <c r="E50" i="17"/>
  <c r="E53" i="17" s="1"/>
  <c r="E38" i="17"/>
  <c r="E28" i="17"/>
  <c r="O17" i="17" l="1"/>
  <c r="O19" i="17"/>
  <c r="D19" i="17"/>
  <c r="D120" i="17" l="1"/>
  <c r="D123" i="17" s="1"/>
  <c r="D98" i="17" l="1"/>
  <c r="D101" i="17" s="1"/>
  <c r="D62" i="17" l="1"/>
  <c r="D65" i="17" s="1"/>
  <c r="D192" i="17" l="1"/>
  <c r="D195" i="17" s="1"/>
  <c r="D180" i="17"/>
  <c r="D183" i="17" s="1"/>
  <c r="D168" i="17"/>
  <c r="D171" i="17" s="1"/>
  <c r="D156" i="17"/>
  <c r="D144" i="17"/>
  <c r="D147" i="17" s="1"/>
  <c r="D132" i="17"/>
  <c r="D135" i="17" s="1"/>
  <c r="D110" i="17"/>
  <c r="D86" i="17"/>
  <c r="D89" i="17" s="1"/>
  <c r="D74" i="17"/>
  <c r="D77" i="17" s="1"/>
  <c r="D50" i="17"/>
  <c r="D53" i="17" s="1"/>
  <c r="D38" i="17"/>
  <c r="C27" i="17"/>
  <c r="D28" i="17"/>
  <c r="C180" i="17" l="1"/>
  <c r="C168" i="17"/>
  <c r="C156" i="17"/>
  <c r="O156" i="17" s="1"/>
  <c r="O157" i="17" s="1"/>
  <c r="C144" i="17"/>
  <c r="C132" i="17"/>
  <c r="C120" i="17"/>
  <c r="C110" i="17"/>
  <c r="O110" i="17" s="1"/>
  <c r="O111" i="17" s="1"/>
  <c r="C98" i="17"/>
  <c r="C86" i="17"/>
  <c r="C74" i="17"/>
  <c r="C62" i="17"/>
  <c r="C50" i="17"/>
  <c r="C38" i="17"/>
  <c r="O38" i="17" s="1"/>
  <c r="O39" i="17" s="1"/>
  <c r="C53" i="17" l="1"/>
  <c r="O50" i="17"/>
  <c r="C101" i="17"/>
  <c r="O98" i="17"/>
  <c r="C147" i="17"/>
  <c r="O144" i="17"/>
  <c r="C77" i="17"/>
  <c r="O74" i="17"/>
  <c r="C123" i="17"/>
  <c r="O120" i="17"/>
  <c r="C171" i="17"/>
  <c r="O168" i="17"/>
  <c r="C65" i="17"/>
  <c r="O62" i="17"/>
  <c r="C89" i="17"/>
  <c r="O86" i="17"/>
  <c r="C135" i="17"/>
  <c r="O132" i="17"/>
  <c r="C183" i="17"/>
  <c r="O180" i="17"/>
  <c r="C28" i="17"/>
  <c r="O28" i="17" s="1"/>
  <c r="O29" i="17" s="1"/>
  <c r="O181" i="17" l="1"/>
  <c r="O183" i="17"/>
  <c r="O87" i="17"/>
  <c r="O89" i="17"/>
  <c r="O169" i="17"/>
  <c r="O171" i="17"/>
  <c r="O75" i="17"/>
  <c r="O77" i="17"/>
  <c r="O99" i="17"/>
  <c r="O101" i="17"/>
  <c r="O133" i="17"/>
  <c r="O135" i="17"/>
  <c r="O63" i="17"/>
  <c r="O65" i="17"/>
  <c r="O121" i="17"/>
  <c r="O123" i="17"/>
  <c r="O145" i="17"/>
  <c r="O147" i="17"/>
  <c r="O51" i="17"/>
  <c r="O53" i="17"/>
  <c r="C192" i="17"/>
  <c r="C195" i="17" l="1"/>
  <c r="O192" i="17"/>
  <c r="N194" i="17"/>
  <c r="N193" i="17"/>
  <c r="N191" i="17"/>
  <c r="N190" i="17"/>
  <c r="N196" i="17" s="1"/>
  <c r="N187" i="17"/>
  <c r="M18" i="16" s="1"/>
  <c r="N185" i="17"/>
  <c r="N182" i="17"/>
  <c r="N181" i="17"/>
  <c r="N179" i="17"/>
  <c r="N178" i="17"/>
  <c r="N184" i="17" s="1"/>
  <c r="N175" i="17"/>
  <c r="M17" i="16" s="1"/>
  <c r="N173" i="17"/>
  <c r="N170" i="17"/>
  <c r="N169" i="17"/>
  <c r="N167" i="17"/>
  <c r="N166" i="17"/>
  <c r="N172" i="17" s="1"/>
  <c r="N163" i="17"/>
  <c r="M16" i="16" s="1"/>
  <c r="N161" i="17"/>
  <c r="N158" i="17"/>
  <c r="N157" i="17"/>
  <c r="N155" i="17"/>
  <c r="N154" i="17"/>
  <c r="N151" i="17"/>
  <c r="M15" i="16" s="1"/>
  <c r="N149" i="17"/>
  <c r="N146" i="17"/>
  <c r="N145" i="17"/>
  <c r="N143" i="17"/>
  <c r="N142" i="17"/>
  <c r="N148" i="17" s="1"/>
  <c r="N139" i="17"/>
  <c r="M14" i="16" s="1"/>
  <c r="N137" i="17"/>
  <c r="N134" i="17"/>
  <c r="N133" i="17"/>
  <c r="N131" i="17"/>
  <c r="N130" i="17"/>
  <c r="N136" i="17" s="1"/>
  <c r="N127" i="17"/>
  <c r="M13" i="16" s="1"/>
  <c r="N125" i="17"/>
  <c r="N122" i="17"/>
  <c r="N121" i="17"/>
  <c r="N119" i="17"/>
  <c r="N118" i="17"/>
  <c r="N124" i="17" s="1"/>
  <c r="N115" i="17"/>
  <c r="M12" i="16" s="1"/>
  <c r="N113" i="17"/>
  <c r="N112" i="17"/>
  <c r="N111" i="17"/>
  <c r="N109" i="17"/>
  <c r="N108" i="17"/>
  <c r="N105" i="17"/>
  <c r="M11" i="16" s="1"/>
  <c r="N103" i="17"/>
  <c r="N100" i="17"/>
  <c r="N99" i="17"/>
  <c r="N97" i="17"/>
  <c r="N96" i="17"/>
  <c r="N102" i="17" s="1"/>
  <c r="N93" i="17"/>
  <c r="M10" i="16" s="1"/>
  <c r="N91" i="17"/>
  <c r="N88" i="17"/>
  <c r="N87" i="17"/>
  <c r="N85" i="17"/>
  <c r="N84" i="17"/>
  <c r="N90" i="17" s="1"/>
  <c r="N81" i="17"/>
  <c r="M9" i="16" s="1"/>
  <c r="N79" i="17"/>
  <c r="N76" i="17"/>
  <c r="N75" i="17"/>
  <c r="N73" i="17"/>
  <c r="N72" i="17"/>
  <c r="N78" i="17" s="1"/>
  <c r="N69" i="17"/>
  <c r="M8" i="16" s="1"/>
  <c r="N67" i="17"/>
  <c r="N64" i="17"/>
  <c r="N63" i="17"/>
  <c r="N61" i="17"/>
  <c r="N60" i="17"/>
  <c r="N57" i="17"/>
  <c r="M7" i="16" s="1"/>
  <c r="N55" i="17"/>
  <c r="N52" i="17"/>
  <c r="N51" i="17"/>
  <c r="N49" i="17"/>
  <c r="N48" i="17"/>
  <c r="N45" i="17"/>
  <c r="M6" i="16" s="1"/>
  <c r="N43" i="17"/>
  <c r="N40" i="17"/>
  <c r="N39" i="17"/>
  <c r="N37" i="17"/>
  <c r="N36" i="17"/>
  <c r="N33" i="17"/>
  <c r="M5" i="16" s="1"/>
  <c r="N31" i="17"/>
  <c r="N30" i="17"/>
  <c r="N29" i="17"/>
  <c r="N27" i="17"/>
  <c r="N26" i="17"/>
  <c r="N23" i="17"/>
  <c r="M4" i="16" s="1"/>
  <c r="N21" i="17"/>
  <c r="N18" i="17"/>
  <c r="N17" i="17"/>
  <c r="N15" i="17"/>
  <c r="N14" i="17"/>
  <c r="N20" i="17" s="1"/>
  <c r="N11" i="17"/>
  <c r="M3" i="16" s="1"/>
  <c r="N9" i="17"/>
  <c r="M194" i="17"/>
  <c r="M193" i="17"/>
  <c r="M191" i="17"/>
  <c r="M190" i="17"/>
  <c r="M196" i="17" s="1"/>
  <c r="M187" i="17"/>
  <c r="L18" i="16" s="1"/>
  <c r="M185" i="17"/>
  <c r="M182" i="17"/>
  <c r="M181" i="17"/>
  <c r="M179" i="17"/>
  <c r="M178" i="17"/>
  <c r="M184" i="17" s="1"/>
  <c r="M175" i="17"/>
  <c r="L17" i="16" s="1"/>
  <c r="M173" i="17"/>
  <c r="M170" i="17"/>
  <c r="M169" i="17"/>
  <c r="M167" i="17"/>
  <c r="M166" i="17"/>
  <c r="M172" i="17" s="1"/>
  <c r="M163" i="17"/>
  <c r="L16" i="16" s="1"/>
  <c r="M161" i="17"/>
  <c r="M158" i="17"/>
  <c r="M157" i="17"/>
  <c r="M155" i="17"/>
  <c r="M154" i="17"/>
  <c r="M151" i="17"/>
  <c r="L15" i="16" s="1"/>
  <c r="M149" i="17"/>
  <c r="M146" i="17"/>
  <c r="M145" i="17"/>
  <c r="M143" i="17"/>
  <c r="M142" i="17"/>
  <c r="M148" i="17" s="1"/>
  <c r="M139" i="17"/>
  <c r="L14" i="16" s="1"/>
  <c r="M137" i="17"/>
  <c r="M134" i="17"/>
  <c r="M133" i="17"/>
  <c r="M131" i="17"/>
  <c r="M130" i="17"/>
  <c r="M136" i="17" s="1"/>
  <c r="M127" i="17"/>
  <c r="L13" i="16" s="1"/>
  <c r="M125" i="17"/>
  <c r="M122" i="17"/>
  <c r="M121" i="17"/>
  <c r="M119" i="17"/>
  <c r="M118" i="17"/>
  <c r="M115" i="17"/>
  <c r="L12" i="16" s="1"/>
  <c r="M113" i="17"/>
  <c r="M112" i="17"/>
  <c r="M111" i="17"/>
  <c r="M109" i="17"/>
  <c r="M108" i="17"/>
  <c r="M105" i="17"/>
  <c r="L11" i="16" s="1"/>
  <c r="M103" i="17"/>
  <c r="M100" i="17"/>
  <c r="M99" i="17"/>
  <c r="M97" i="17"/>
  <c r="M96" i="17"/>
  <c r="M102" i="17" s="1"/>
  <c r="M93" i="17"/>
  <c r="L10" i="16" s="1"/>
  <c r="M91" i="17"/>
  <c r="M88" i="17"/>
  <c r="M87" i="17"/>
  <c r="M85" i="17"/>
  <c r="M84" i="17"/>
  <c r="M90" i="17" s="1"/>
  <c r="M81" i="17"/>
  <c r="L9" i="16" s="1"/>
  <c r="M79" i="17"/>
  <c r="M76" i="17"/>
  <c r="M75" i="17"/>
  <c r="M73" i="17"/>
  <c r="M72" i="17"/>
  <c r="M78" i="17" s="1"/>
  <c r="M69" i="17"/>
  <c r="L8" i="16" s="1"/>
  <c r="M67" i="17"/>
  <c r="M64" i="17"/>
  <c r="M63" i="17"/>
  <c r="M61" i="17"/>
  <c r="M60" i="17"/>
  <c r="M66" i="17" s="1"/>
  <c r="M57" i="17"/>
  <c r="L7" i="16" s="1"/>
  <c r="M55" i="17"/>
  <c r="M52" i="17"/>
  <c r="M51" i="17"/>
  <c r="M49" i="17"/>
  <c r="M48" i="17"/>
  <c r="M54" i="17" s="1"/>
  <c r="M45" i="17"/>
  <c r="L6" i="16" s="1"/>
  <c r="M43" i="17"/>
  <c r="M40" i="17"/>
  <c r="M39" i="17"/>
  <c r="M37" i="17"/>
  <c r="M36" i="17"/>
  <c r="M33" i="17"/>
  <c r="L5" i="16" s="1"/>
  <c r="M31" i="17"/>
  <c r="M30" i="17"/>
  <c r="M29" i="17"/>
  <c r="M27" i="17"/>
  <c r="M26" i="17"/>
  <c r="M23" i="17"/>
  <c r="L4" i="16" s="1"/>
  <c r="M21" i="17"/>
  <c r="M18" i="17"/>
  <c r="M15" i="17"/>
  <c r="M14" i="17"/>
  <c r="M20" i="17" s="1"/>
  <c r="M11" i="17"/>
  <c r="L3" i="16" s="1"/>
  <c r="M9" i="17"/>
  <c r="L194" i="17"/>
  <c r="L193" i="17"/>
  <c r="L191" i="17"/>
  <c r="L190" i="17"/>
  <c r="L196" i="17" s="1"/>
  <c r="L187" i="17"/>
  <c r="K18" i="16" s="1"/>
  <c r="L185" i="17"/>
  <c r="L182" i="17"/>
  <c r="L181" i="17"/>
  <c r="L179" i="17"/>
  <c r="L178" i="17"/>
  <c r="L184" i="17" s="1"/>
  <c r="L175" i="17"/>
  <c r="K17" i="16" s="1"/>
  <c r="L173" i="17"/>
  <c r="L170" i="17"/>
  <c r="L169" i="17"/>
  <c r="L167" i="17"/>
  <c r="L166" i="17"/>
  <c r="L172" i="17" s="1"/>
  <c r="L163" i="17"/>
  <c r="K16" i="16" s="1"/>
  <c r="L161" i="17"/>
  <c r="L158" i="17"/>
  <c r="L157" i="17"/>
  <c r="L155" i="17"/>
  <c r="L154" i="17"/>
  <c r="L151" i="17"/>
  <c r="K15" i="16" s="1"/>
  <c r="L149" i="17"/>
  <c r="L146" i="17"/>
  <c r="L145" i="17"/>
  <c r="L143" i="17"/>
  <c r="L142" i="17"/>
  <c r="L148" i="17" s="1"/>
  <c r="L139" i="17"/>
  <c r="K14" i="16" s="1"/>
  <c r="L137" i="17"/>
  <c r="L134" i="17"/>
  <c r="L133" i="17"/>
  <c r="L131" i="17"/>
  <c r="L130" i="17"/>
  <c r="L136" i="17" s="1"/>
  <c r="L127" i="17"/>
  <c r="K13" i="16" s="1"/>
  <c r="L125" i="17"/>
  <c r="L122" i="17"/>
  <c r="L121" i="17"/>
  <c r="L119" i="17"/>
  <c r="L118" i="17"/>
  <c r="L115" i="17"/>
  <c r="K12" i="16" s="1"/>
  <c r="L113" i="17"/>
  <c r="L112" i="17"/>
  <c r="L111" i="17"/>
  <c r="L109" i="17"/>
  <c r="L108" i="17"/>
  <c r="L105" i="17"/>
  <c r="K11" i="16" s="1"/>
  <c r="L103" i="17"/>
  <c r="L100" i="17"/>
  <c r="L99" i="17"/>
  <c r="L97" i="17"/>
  <c r="L96" i="17"/>
  <c r="L93" i="17"/>
  <c r="K10" i="16" s="1"/>
  <c r="L91" i="17"/>
  <c r="L88" i="17"/>
  <c r="L87" i="17"/>
  <c r="L85" i="17"/>
  <c r="L84" i="17"/>
  <c r="L90" i="17" s="1"/>
  <c r="L81" i="17"/>
  <c r="K9" i="16" s="1"/>
  <c r="L79" i="17"/>
  <c r="L76" i="17"/>
  <c r="L75" i="17"/>
  <c r="L73" i="17"/>
  <c r="L72" i="17"/>
  <c r="L69" i="17"/>
  <c r="K8" i="16" s="1"/>
  <c r="L67" i="17"/>
  <c r="L64" i="17"/>
  <c r="L63" i="17"/>
  <c r="L61" i="17"/>
  <c r="L60" i="17"/>
  <c r="L66" i="17" s="1"/>
  <c r="L57" i="17"/>
  <c r="K7" i="16" s="1"/>
  <c r="L55" i="17"/>
  <c r="L52" i="17"/>
  <c r="L51" i="17"/>
  <c r="L49" i="17"/>
  <c r="L48" i="17"/>
  <c r="L45" i="17"/>
  <c r="K6" i="16" s="1"/>
  <c r="L43" i="17"/>
  <c r="L40" i="17"/>
  <c r="L39" i="17"/>
  <c r="L37" i="17"/>
  <c r="L36" i="17"/>
  <c r="L33" i="17"/>
  <c r="K5" i="16" s="1"/>
  <c r="L31" i="17"/>
  <c r="L30" i="17"/>
  <c r="L29" i="17"/>
  <c r="L27" i="17"/>
  <c r="L26" i="17"/>
  <c r="L23" i="17"/>
  <c r="K4" i="16" s="1"/>
  <c r="L21" i="17"/>
  <c r="L18" i="17"/>
  <c r="L17" i="17"/>
  <c r="L15" i="17"/>
  <c r="L14" i="17"/>
  <c r="L20" i="17" s="1"/>
  <c r="L11" i="17"/>
  <c r="K3" i="16" s="1"/>
  <c r="L9" i="17"/>
  <c r="K194" i="17"/>
  <c r="K193" i="17"/>
  <c r="K191" i="17"/>
  <c r="K190" i="17"/>
  <c r="K196" i="17" s="1"/>
  <c r="K187" i="17"/>
  <c r="J18" i="16" s="1"/>
  <c r="K185" i="17"/>
  <c r="K182" i="17"/>
  <c r="K181" i="17"/>
  <c r="K179" i="17"/>
  <c r="K178" i="17"/>
  <c r="K184" i="17" s="1"/>
  <c r="K175" i="17"/>
  <c r="J17" i="16" s="1"/>
  <c r="K173" i="17"/>
  <c r="K170" i="17"/>
  <c r="K169" i="17"/>
  <c r="K167" i="17"/>
  <c r="K166" i="17"/>
  <c r="K172" i="17" s="1"/>
  <c r="K163" i="17"/>
  <c r="J16" i="16" s="1"/>
  <c r="K161" i="17"/>
  <c r="K158" i="17"/>
  <c r="K157" i="17"/>
  <c r="K155" i="17"/>
  <c r="K154" i="17"/>
  <c r="K151" i="17"/>
  <c r="J15" i="16" s="1"/>
  <c r="K149" i="17"/>
  <c r="K146" i="17"/>
  <c r="K145" i="17"/>
  <c r="K143" i="17"/>
  <c r="K142" i="17"/>
  <c r="K148" i="17" s="1"/>
  <c r="K139" i="17"/>
  <c r="J14" i="16" s="1"/>
  <c r="K137" i="17"/>
  <c r="K134" i="17"/>
  <c r="K133" i="17"/>
  <c r="K131" i="17"/>
  <c r="K130" i="17"/>
  <c r="K136" i="17" s="1"/>
  <c r="K127" i="17"/>
  <c r="J13" i="16" s="1"/>
  <c r="K125" i="17"/>
  <c r="K122" i="17"/>
  <c r="K121" i="17"/>
  <c r="K119" i="17"/>
  <c r="K118" i="17"/>
  <c r="K124" i="17" s="1"/>
  <c r="K115" i="17"/>
  <c r="J12" i="16" s="1"/>
  <c r="K113" i="17"/>
  <c r="K112" i="17"/>
  <c r="K111" i="17"/>
  <c r="K109" i="17"/>
  <c r="K108" i="17"/>
  <c r="K105" i="17"/>
  <c r="J11" i="16" s="1"/>
  <c r="K103" i="17"/>
  <c r="K100" i="17"/>
  <c r="K99" i="17"/>
  <c r="K97" i="17"/>
  <c r="K96" i="17"/>
  <c r="K102" i="17" s="1"/>
  <c r="K93" i="17"/>
  <c r="J10" i="16" s="1"/>
  <c r="K91" i="17"/>
  <c r="K88" i="17"/>
  <c r="K87" i="17"/>
  <c r="K85" i="17"/>
  <c r="K84" i="17"/>
  <c r="K90" i="17" s="1"/>
  <c r="K81" i="17"/>
  <c r="J9" i="16" s="1"/>
  <c r="K79" i="17"/>
  <c r="K76" i="17"/>
  <c r="K75" i="17"/>
  <c r="K73" i="17"/>
  <c r="K72" i="17"/>
  <c r="K78" i="17" s="1"/>
  <c r="K69" i="17"/>
  <c r="J8" i="16" s="1"/>
  <c r="K67" i="17"/>
  <c r="K64" i="17"/>
  <c r="K63" i="17"/>
  <c r="K61" i="17"/>
  <c r="K60" i="17"/>
  <c r="K66" i="17" s="1"/>
  <c r="K57" i="17"/>
  <c r="J7" i="16" s="1"/>
  <c r="K55" i="17"/>
  <c r="K52" i="17"/>
  <c r="K51" i="17"/>
  <c r="K49" i="17"/>
  <c r="K48" i="17"/>
  <c r="K54" i="17" s="1"/>
  <c r="K45" i="17"/>
  <c r="J6" i="16" s="1"/>
  <c r="K43" i="17"/>
  <c r="K40" i="17"/>
  <c r="K39" i="17"/>
  <c r="K37" i="17"/>
  <c r="K36" i="17"/>
  <c r="K33" i="17"/>
  <c r="J5" i="16" s="1"/>
  <c r="K31" i="17"/>
  <c r="K30" i="17"/>
  <c r="K29" i="17"/>
  <c r="K27" i="17"/>
  <c r="K26" i="17"/>
  <c r="K23" i="17"/>
  <c r="J4" i="16" s="1"/>
  <c r="K21" i="17"/>
  <c r="K18" i="17"/>
  <c r="K17" i="17"/>
  <c r="K15" i="17"/>
  <c r="K14" i="17"/>
  <c r="K20" i="17" s="1"/>
  <c r="K11" i="17"/>
  <c r="J3" i="16" s="1"/>
  <c r="K9" i="17"/>
  <c r="J194" i="17"/>
  <c r="J193" i="17"/>
  <c r="J191" i="17"/>
  <c r="J190" i="17"/>
  <c r="J196" i="17" s="1"/>
  <c r="J187" i="17"/>
  <c r="I18" i="16" s="1"/>
  <c r="J185" i="17"/>
  <c r="J182" i="17"/>
  <c r="J181" i="17"/>
  <c r="J179" i="17"/>
  <c r="J178" i="17"/>
  <c r="J184" i="17" s="1"/>
  <c r="J175" i="17"/>
  <c r="I17" i="16" s="1"/>
  <c r="J173" i="17"/>
  <c r="J170" i="17"/>
  <c r="J169" i="17"/>
  <c r="J167" i="17"/>
  <c r="J166" i="17"/>
  <c r="J172" i="17" s="1"/>
  <c r="J163" i="17"/>
  <c r="I16" i="16" s="1"/>
  <c r="J161" i="17"/>
  <c r="J158" i="17"/>
  <c r="J157" i="17"/>
  <c r="J155" i="17"/>
  <c r="J154" i="17"/>
  <c r="J151" i="17"/>
  <c r="I15" i="16" s="1"/>
  <c r="J149" i="17"/>
  <c r="J146" i="17"/>
  <c r="J145" i="17"/>
  <c r="J143" i="17"/>
  <c r="J142" i="17"/>
  <c r="J148" i="17" s="1"/>
  <c r="J139" i="17"/>
  <c r="I14" i="16" s="1"/>
  <c r="J137" i="17"/>
  <c r="J134" i="17"/>
  <c r="J133" i="17"/>
  <c r="J131" i="17"/>
  <c r="J130" i="17"/>
  <c r="J136" i="17" s="1"/>
  <c r="J127" i="17"/>
  <c r="I13" i="16" s="1"/>
  <c r="J125" i="17"/>
  <c r="J122" i="17"/>
  <c r="J121" i="17"/>
  <c r="J119" i="17"/>
  <c r="J118" i="17"/>
  <c r="J124" i="17" s="1"/>
  <c r="J115" i="17"/>
  <c r="I12" i="16" s="1"/>
  <c r="J113" i="17"/>
  <c r="J112" i="17"/>
  <c r="J111" i="17"/>
  <c r="J109" i="17"/>
  <c r="J108" i="17"/>
  <c r="J105" i="17"/>
  <c r="I11" i="16" s="1"/>
  <c r="J103" i="17"/>
  <c r="J100" i="17"/>
  <c r="J99" i="17"/>
  <c r="J97" i="17"/>
  <c r="J96" i="17"/>
  <c r="J102" i="17" s="1"/>
  <c r="J93" i="17"/>
  <c r="I10" i="16" s="1"/>
  <c r="J91" i="17"/>
  <c r="J88" i="17"/>
  <c r="J87" i="17"/>
  <c r="J85" i="17"/>
  <c r="J84" i="17"/>
  <c r="J90" i="17" s="1"/>
  <c r="J81" i="17"/>
  <c r="I9" i="16" s="1"/>
  <c r="J79" i="17"/>
  <c r="J76" i="17"/>
  <c r="J75" i="17"/>
  <c r="J73" i="17"/>
  <c r="J72" i="17"/>
  <c r="J78" i="17" s="1"/>
  <c r="J69" i="17"/>
  <c r="I8" i="16" s="1"/>
  <c r="J67" i="17"/>
  <c r="J64" i="17"/>
  <c r="J63" i="17"/>
  <c r="J61" i="17"/>
  <c r="J60" i="17"/>
  <c r="J66" i="17" s="1"/>
  <c r="J57" i="17"/>
  <c r="I7" i="16" s="1"/>
  <c r="J55" i="17"/>
  <c r="J52" i="17"/>
  <c r="J51" i="17"/>
  <c r="J49" i="17"/>
  <c r="J48" i="17"/>
  <c r="J54" i="17" s="1"/>
  <c r="J45" i="17"/>
  <c r="I6" i="16" s="1"/>
  <c r="J43" i="17"/>
  <c r="J40" i="17"/>
  <c r="J39" i="17"/>
  <c r="J37" i="17"/>
  <c r="J36" i="17"/>
  <c r="J33" i="17"/>
  <c r="I5" i="16" s="1"/>
  <c r="J31" i="17"/>
  <c r="J30" i="17"/>
  <c r="J29" i="17"/>
  <c r="J27" i="17"/>
  <c r="J26" i="17"/>
  <c r="J23" i="17"/>
  <c r="I4" i="16" s="1"/>
  <c r="J21" i="17"/>
  <c r="J18" i="17"/>
  <c r="J17" i="17"/>
  <c r="J15" i="17"/>
  <c r="J14" i="17"/>
  <c r="J20" i="17" s="1"/>
  <c r="J11" i="17"/>
  <c r="I3" i="16" s="1"/>
  <c r="J9" i="17"/>
  <c r="I194" i="17"/>
  <c r="I193" i="17"/>
  <c r="I191" i="17"/>
  <c r="I190" i="17"/>
  <c r="I196" i="17" s="1"/>
  <c r="I187" i="17"/>
  <c r="H18" i="16" s="1"/>
  <c r="I185" i="17"/>
  <c r="I182" i="17"/>
  <c r="I181" i="17"/>
  <c r="I179" i="17"/>
  <c r="I178" i="17"/>
  <c r="I184" i="17" s="1"/>
  <c r="I175" i="17"/>
  <c r="H17" i="16" s="1"/>
  <c r="I173" i="17"/>
  <c r="I170" i="17"/>
  <c r="I169" i="17"/>
  <c r="I167" i="17"/>
  <c r="I166" i="17"/>
  <c r="I172" i="17" s="1"/>
  <c r="I163" i="17"/>
  <c r="H16" i="16" s="1"/>
  <c r="I161" i="17"/>
  <c r="I158" i="17"/>
  <c r="I157" i="17"/>
  <c r="I155" i="17"/>
  <c r="I154" i="17"/>
  <c r="I151" i="17"/>
  <c r="H15" i="16" s="1"/>
  <c r="I149" i="17"/>
  <c r="I146" i="17"/>
  <c r="I145" i="17"/>
  <c r="I143" i="17"/>
  <c r="I142" i="17"/>
  <c r="I148" i="17" s="1"/>
  <c r="I139" i="17"/>
  <c r="H14" i="16" s="1"/>
  <c r="I137" i="17"/>
  <c r="I134" i="17"/>
  <c r="I133" i="17"/>
  <c r="I131" i="17"/>
  <c r="I130" i="17"/>
  <c r="I136" i="17" s="1"/>
  <c r="I127" i="17"/>
  <c r="H13" i="16" s="1"/>
  <c r="I125" i="17"/>
  <c r="I122" i="17"/>
  <c r="I121" i="17"/>
  <c r="I119" i="17"/>
  <c r="I118" i="17"/>
  <c r="I124" i="17" s="1"/>
  <c r="I115" i="17"/>
  <c r="H12" i="16" s="1"/>
  <c r="I113" i="17"/>
  <c r="I112" i="17"/>
  <c r="I111" i="17"/>
  <c r="I109" i="17"/>
  <c r="I108" i="17"/>
  <c r="I105" i="17"/>
  <c r="H11" i="16" s="1"/>
  <c r="I103" i="17"/>
  <c r="I100" i="17"/>
  <c r="I99" i="17"/>
  <c r="I97" i="17"/>
  <c r="I96" i="17"/>
  <c r="I102" i="17" s="1"/>
  <c r="I93" i="17"/>
  <c r="H10" i="16" s="1"/>
  <c r="I91" i="17"/>
  <c r="I88" i="17"/>
  <c r="I87" i="17"/>
  <c r="I85" i="17"/>
  <c r="I84" i="17"/>
  <c r="I90" i="17" s="1"/>
  <c r="I81" i="17"/>
  <c r="H9" i="16" s="1"/>
  <c r="I79" i="17"/>
  <c r="I76" i="17"/>
  <c r="I75" i="17"/>
  <c r="I73" i="17"/>
  <c r="I72" i="17"/>
  <c r="I78" i="17" s="1"/>
  <c r="I69" i="17"/>
  <c r="H8" i="16" s="1"/>
  <c r="I67" i="17"/>
  <c r="I64" i="17"/>
  <c r="I63" i="17"/>
  <c r="I61" i="17"/>
  <c r="I60" i="17"/>
  <c r="I66" i="17" s="1"/>
  <c r="I57" i="17"/>
  <c r="H7" i="16" s="1"/>
  <c r="I55" i="17"/>
  <c r="I52" i="17"/>
  <c r="I51" i="17"/>
  <c r="I49" i="17"/>
  <c r="I48" i="17"/>
  <c r="I54" i="17" s="1"/>
  <c r="I45" i="17"/>
  <c r="H6" i="16" s="1"/>
  <c r="I43" i="17"/>
  <c r="I40" i="17"/>
  <c r="I39" i="17"/>
  <c r="I37" i="17"/>
  <c r="I36" i="17"/>
  <c r="I33" i="17"/>
  <c r="H5" i="16" s="1"/>
  <c r="I31" i="17"/>
  <c r="I30" i="17"/>
  <c r="I29" i="17"/>
  <c r="I27" i="17"/>
  <c r="I26" i="17"/>
  <c r="I21" i="17"/>
  <c r="I18" i="17"/>
  <c r="I17" i="17"/>
  <c r="I15" i="17"/>
  <c r="I14" i="17"/>
  <c r="I20" i="17" s="1"/>
  <c r="I11" i="17"/>
  <c r="H3" i="16" s="1"/>
  <c r="I9" i="17"/>
  <c r="H194" i="17"/>
  <c r="H193" i="17"/>
  <c r="H191" i="17"/>
  <c r="H190" i="17"/>
  <c r="H196" i="17" s="1"/>
  <c r="H187" i="17"/>
  <c r="G18" i="16" s="1"/>
  <c r="H185" i="17"/>
  <c r="H182" i="17"/>
  <c r="H181" i="17"/>
  <c r="H179" i="17"/>
  <c r="H178" i="17"/>
  <c r="H184" i="17" s="1"/>
  <c r="H175" i="17"/>
  <c r="H173" i="17"/>
  <c r="H170" i="17"/>
  <c r="H169" i="17"/>
  <c r="H167" i="17"/>
  <c r="H166" i="17"/>
  <c r="H172" i="17" s="1"/>
  <c r="H163" i="17"/>
  <c r="G16" i="16" s="1"/>
  <c r="H161" i="17"/>
  <c r="H158" i="17"/>
  <c r="H157" i="17"/>
  <c r="H155" i="17"/>
  <c r="H154" i="17"/>
  <c r="H151" i="17"/>
  <c r="G15" i="16" s="1"/>
  <c r="H149" i="17"/>
  <c r="H146" i="17"/>
  <c r="H145" i="17"/>
  <c r="H143" i="17"/>
  <c r="H142" i="17"/>
  <c r="H148" i="17" s="1"/>
  <c r="H139" i="17"/>
  <c r="G14" i="16" s="1"/>
  <c r="H137" i="17"/>
  <c r="H134" i="17"/>
  <c r="H133" i="17"/>
  <c r="H131" i="17"/>
  <c r="H130" i="17"/>
  <c r="H136" i="17" s="1"/>
  <c r="H127" i="17"/>
  <c r="G13" i="16" s="1"/>
  <c r="H125" i="17"/>
  <c r="H122" i="17"/>
  <c r="H121" i="17"/>
  <c r="H119" i="17"/>
  <c r="H118" i="17"/>
  <c r="H124" i="17" s="1"/>
  <c r="H115" i="17"/>
  <c r="G12" i="16" s="1"/>
  <c r="H113" i="17"/>
  <c r="H112" i="17"/>
  <c r="H111" i="17"/>
  <c r="H109" i="17"/>
  <c r="H108" i="17"/>
  <c r="H105" i="17"/>
  <c r="G11" i="16" s="1"/>
  <c r="H103" i="17"/>
  <c r="H100" i="17"/>
  <c r="H99" i="17"/>
  <c r="H97" i="17"/>
  <c r="H96" i="17"/>
  <c r="H102" i="17" s="1"/>
  <c r="H93" i="17"/>
  <c r="G10" i="16" s="1"/>
  <c r="H91" i="17"/>
  <c r="H88" i="17"/>
  <c r="H87" i="17"/>
  <c r="H85" i="17"/>
  <c r="H84" i="17"/>
  <c r="H90" i="17" s="1"/>
  <c r="H81" i="17"/>
  <c r="G9" i="16" s="1"/>
  <c r="H79" i="17"/>
  <c r="H76" i="17"/>
  <c r="H75" i="17"/>
  <c r="H73" i="17"/>
  <c r="H72" i="17"/>
  <c r="H78" i="17" s="1"/>
  <c r="H69" i="17"/>
  <c r="G8" i="16" s="1"/>
  <c r="H67" i="17"/>
  <c r="H64" i="17"/>
  <c r="H63" i="17"/>
  <c r="H61" i="17"/>
  <c r="H60" i="17"/>
  <c r="H66" i="17" s="1"/>
  <c r="H57" i="17"/>
  <c r="G7" i="16" s="1"/>
  <c r="H55" i="17"/>
  <c r="H52" i="17"/>
  <c r="H51" i="17"/>
  <c r="H49" i="17"/>
  <c r="H48" i="17"/>
  <c r="H54" i="17" s="1"/>
  <c r="H45" i="17"/>
  <c r="G6" i="16" s="1"/>
  <c r="H43" i="17"/>
  <c r="H40" i="17"/>
  <c r="H39" i="17"/>
  <c r="H37" i="17"/>
  <c r="H36" i="17"/>
  <c r="H33" i="17"/>
  <c r="G5" i="16" s="1"/>
  <c r="H31" i="17"/>
  <c r="H30" i="17"/>
  <c r="H29" i="17"/>
  <c r="H27" i="17"/>
  <c r="H26" i="17"/>
  <c r="H23" i="17"/>
  <c r="G4" i="16" s="1"/>
  <c r="H21" i="17"/>
  <c r="H18" i="17"/>
  <c r="H15" i="17"/>
  <c r="H14" i="17"/>
  <c r="H20" i="17" s="1"/>
  <c r="H11" i="17"/>
  <c r="G3" i="16" s="1"/>
  <c r="H9" i="17"/>
  <c r="G194" i="17"/>
  <c r="G193" i="17"/>
  <c r="G191" i="17"/>
  <c r="G190" i="17"/>
  <c r="G196" i="17" s="1"/>
  <c r="G187" i="17"/>
  <c r="F18" i="16" s="1"/>
  <c r="G185" i="17"/>
  <c r="G182" i="17"/>
  <c r="G181" i="17"/>
  <c r="G179" i="17"/>
  <c r="G178" i="17"/>
  <c r="G184" i="17" s="1"/>
  <c r="G175" i="17"/>
  <c r="F17" i="16" s="1"/>
  <c r="G173" i="17"/>
  <c r="G170" i="17"/>
  <c r="G169" i="17"/>
  <c r="G167" i="17"/>
  <c r="G166" i="17"/>
  <c r="G172" i="17" s="1"/>
  <c r="G163" i="17"/>
  <c r="F16" i="16" s="1"/>
  <c r="G161" i="17"/>
  <c r="G158" i="17"/>
  <c r="G157" i="17"/>
  <c r="G155" i="17"/>
  <c r="G154" i="17"/>
  <c r="G151" i="17"/>
  <c r="F15" i="16" s="1"/>
  <c r="G149" i="17"/>
  <c r="G146" i="17"/>
  <c r="G145" i="17"/>
  <c r="G143" i="17"/>
  <c r="G142" i="17"/>
  <c r="G148" i="17" s="1"/>
  <c r="G139" i="17"/>
  <c r="F14" i="16" s="1"/>
  <c r="G137" i="17"/>
  <c r="G134" i="17"/>
  <c r="G133" i="17"/>
  <c r="G131" i="17"/>
  <c r="G130" i="17"/>
  <c r="G136" i="17" s="1"/>
  <c r="G127" i="17"/>
  <c r="F13" i="16" s="1"/>
  <c r="G125" i="17"/>
  <c r="G122" i="17"/>
  <c r="G121" i="17"/>
  <c r="G119" i="17"/>
  <c r="G118" i="17"/>
  <c r="G124" i="17" s="1"/>
  <c r="G115" i="17"/>
  <c r="F12" i="16" s="1"/>
  <c r="G113" i="17"/>
  <c r="G112" i="17"/>
  <c r="G111" i="17"/>
  <c r="G109" i="17"/>
  <c r="G108" i="17"/>
  <c r="G105" i="17"/>
  <c r="F11" i="16" s="1"/>
  <c r="G103" i="17"/>
  <c r="G100" i="17"/>
  <c r="G99" i="17"/>
  <c r="G97" i="17"/>
  <c r="G96" i="17"/>
  <c r="G102" i="17" s="1"/>
  <c r="G93" i="17"/>
  <c r="F10" i="16" s="1"/>
  <c r="G91" i="17"/>
  <c r="G88" i="17"/>
  <c r="G87" i="17"/>
  <c r="G85" i="17"/>
  <c r="G84" i="17"/>
  <c r="G90" i="17" s="1"/>
  <c r="G81" i="17"/>
  <c r="F9" i="16" s="1"/>
  <c r="G79" i="17"/>
  <c r="G76" i="17"/>
  <c r="G75" i="17"/>
  <c r="G73" i="17"/>
  <c r="G72" i="17"/>
  <c r="G78" i="17" s="1"/>
  <c r="G69" i="17"/>
  <c r="F8" i="16" s="1"/>
  <c r="G67" i="17"/>
  <c r="G64" i="17"/>
  <c r="G63" i="17"/>
  <c r="G61" i="17"/>
  <c r="G60" i="17"/>
  <c r="G66" i="17" s="1"/>
  <c r="G57" i="17"/>
  <c r="F7" i="16" s="1"/>
  <c r="G55" i="17"/>
  <c r="G52" i="17"/>
  <c r="G51" i="17"/>
  <c r="G49" i="17"/>
  <c r="G48" i="17"/>
  <c r="G54" i="17" s="1"/>
  <c r="G45" i="17"/>
  <c r="F6" i="16" s="1"/>
  <c r="G43" i="17"/>
  <c r="G40" i="17"/>
  <c r="G37" i="17"/>
  <c r="G36" i="17"/>
  <c r="G33" i="17"/>
  <c r="F5" i="16" s="1"/>
  <c r="G31" i="17"/>
  <c r="G30" i="17"/>
  <c r="G29" i="17"/>
  <c r="G27" i="17"/>
  <c r="G26" i="17"/>
  <c r="G23" i="17"/>
  <c r="F4" i="16" s="1"/>
  <c r="G21" i="17"/>
  <c r="G18" i="17"/>
  <c r="G17" i="17"/>
  <c r="G15" i="17"/>
  <c r="G14" i="17"/>
  <c r="G11" i="17"/>
  <c r="F3" i="16" s="1"/>
  <c r="G9" i="17"/>
  <c r="F194" i="17"/>
  <c r="F193" i="17"/>
  <c r="F191" i="17"/>
  <c r="F190" i="17"/>
  <c r="F196" i="17" s="1"/>
  <c r="F187" i="17"/>
  <c r="E18" i="16" s="1"/>
  <c r="F185" i="17"/>
  <c r="F182" i="17"/>
  <c r="F181" i="17"/>
  <c r="F179" i="17"/>
  <c r="F178" i="17"/>
  <c r="F184" i="17" s="1"/>
  <c r="F175" i="17"/>
  <c r="E17" i="16" s="1"/>
  <c r="F173" i="17"/>
  <c r="F170" i="17"/>
  <c r="F169" i="17"/>
  <c r="F167" i="17"/>
  <c r="F166" i="17"/>
  <c r="F172" i="17" s="1"/>
  <c r="F163" i="17"/>
  <c r="E16" i="16" s="1"/>
  <c r="F161" i="17"/>
  <c r="F158" i="17"/>
  <c r="F157" i="17"/>
  <c r="F155" i="17"/>
  <c r="F154" i="17"/>
  <c r="F151" i="17"/>
  <c r="E15" i="16" s="1"/>
  <c r="F149" i="17"/>
  <c r="F146" i="17"/>
  <c r="F145" i="17"/>
  <c r="F143" i="17"/>
  <c r="F142" i="17"/>
  <c r="F148" i="17" s="1"/>
  <c r="F139" i="17"/>
  <c r="E14" i="16" s="1"/>
  <c r="F137" i="17"/>
  <c r="F134" i="17"/>
  <c r="F133" i="17"/>
  <c r="F131" i="17"/>
  <c r="F130" i="17"/>
  <c r="F136" i="17" s="1"/>
  <c r="F127" i="17"/>
  <c r="E13" i="16" s="1"/>
  <c r="F125" i="17"/>
  <c r="F122" i="17"/>
  <c r="F121" i="17"/>
  <c r="F119" i="17"/>
  <c r="F118" i="17"/>
  <c r="F124" i="17" s="1"/>
  <c r="F115" i="17"/>
  <c r="E12" i="16" s="1"/>
  <c r="F113" i="17"/>
  <c r="F112" i="17"/>
  <c r="F111" i="17"/>
  <c r="F109" i="17"/>
  <c r="F108" i="17"/>
  <c r="F105" i="17"/>
  <c r="E11" i="16" s="1"/>
  <c r="F103" i="17"/>
  <c r="F100" i="17"/>
  <c r="F99" i="17"/>
  <c r="F97" i="17"/>
  <c r="F96" i="17"/>
  <c r="F102" i="17" s="1"/>
  <c r="F93" i="17"/>
  <c r="E10" i="16" s="1"/>
  <c r="F91" i="17"/>
  <c r="F88" i="17"/>
  <c r="F87" i="17"/>
  <c r="F85" i="17"/>
  <c r="F84" i="17"/>
  <c r="F90" i="17" s="1"/>
  <c r="F81" i="17"/>
  <c r="E9" i="16" s="1"/>
  <c r="F79" i="17"/>
  <c r="F76" i="17"/>
  <c r="F75" i="17"/>
  <c r="F73" i="17"/>
  <c r="F72" i="17"/>
  <c r="F78" i="17" s="1"/>
  <c r="F69" i="17"/>
  <c r="E8" i="16" s="1"/>
  <c r="F67" i="17"/>
  <c r="F64" i="17"/>
  <c r="F63" i="17"/>
  <c r="F61" i="17"/>
  <c r="F60" i="17"/>
  <c r="F66" i="17" s="1"/>
  <c r="F57" i="17"/>
  <c r="E7" i="16" s="1"/>
  <c r="F55" i="17"/>
  <c r="F52" i="17"/>
  <c r="F51" i="17"/>
  <c r="F49" i="17"/>
  <c r="F48" i="17"/>
  <c r="F54" i="17" s="1"/>
  <c r="F45" i="17"/>
  <c r="E6" i="16" s="1"/>
  <c r="F43" i="17"/>
  <c r="F40" i="17"/>
  <c r="F39" i="17"/>
  <c r="F37" i="17"/>
  <c r="F36" i="17"/>
  <c r="F33" i="17"/>
  <c r="E5" i="16" s="1"/>
  <c r="F31" i="17"/>
  <c r="F27" i="17"/>
  <c r="F26" i="17"/>
  <c r="E4" i="16"/>
  <c r="F18" i="17"/>
  <c r="F17" i="17"/>
  <c r="F15" i="17"/>
  <c r="F14" i="17"/>
  <c r="F20" i="17" s="1"/>
  <c r="F11" i="17"/>
  <c r="E3" i="16" s="1"/>
  <c r="F9" i="17"/>
  <c r="E194" i="17"/>
  <c r="E193" i="17"/>
  <c r="E191" i="17"/>
  <c r="E190" i="17"/>
  <c r="E196" i="17" s="1"/>
  <c r="E187" i="17"/>
  <c r="D18" i="16" s="1"/>
  <c r="E185" i="17"/>
  <c r="E182" i="17"/>
  <c r="E181" i="17"/>
  <c r="E179" i="17"/>
  <c r="E178" i="17"/>
  <c r="E184" i="17" s="1"/>
  <c r="E175" i="17"/>
  <c r="D17" i="16" s="1"/>
  <c r="E173" i="17"/>
  <c r="E170" i="17"/>
  <c r="E169" i="17"/>
  <c r="E167" i="17"/>
  <c r="E166" i="17"/>
  <c r="E172" i="17" s="1"/>
  <c r="E163" i="17"/>
  <c r="D16" i="16" s="1"/>
  <c r="E161" i="17"/>
  <c r="E158" i="17"/>
  <c r="E157" i="17"/>
  <c r="E155" i="17"/>
  <c r="E154" i="17"/>
  <c r="E151" i="17"/>
  <c r="D15" i="16" s="1"/>
  <c r="E149" i="17"/>
  <c r="E146" i="17"/>
  <c r="E145" i="17"/>
  <c r="E143" i="17"/>
  <c r="E142" i="17"/>
  <c r="E139" i="17"/>
  <c r="D14" i="16" s="1"/>
  <c r="E137" i="17"/>
  <c r="E134" i="17"/>
  <c r="E133" i="17"/>
  <c r="E131" i="17"/>
  <c r="E130" i="17"/>
  <c r="E136" i="17" s="1"/>
  <c r="E127" i="17"/>
  <c r="D13" i="16" s="1"/>
  <c r="E125" i="17"/>
  <c r="E122" i="17"/>
  <c r="E121" i="17"/>
  <c r="E119" i="17"/>
  <c r="E118" i="17"/>
  <c r="E124" i="17" s="1"/>
  <c r="E115" i="17"/>
  <c r="D12" i="16" s="1"/>
  <c r="E113" i="17"/>
  <c r="E112" i="17"/>
  <c r="E111" i="17"/>
  <c r="E109" i="17"/>
  <c r="E108" i="17"/>
  <c r="E105" i="17"/>
  <c r="D11" i="16" s="1"/>
  <c r="E103" i="17"/>
  <c r="E100" i="17"/>
  <c r="E99" i="17"/>
  <c r="E97" i="17"/>
  <c r="E96" i="17"/>
  <c r="E102" i="17" s="1"/>
  <c r="E93" i="17"/>
  <c r="D10" i="16" s="1"/>
  <c r="E91" i="17"/>
  <c r="E88" i="17"/>
  <c r="E87" i="17"/>
  <c r="E85" i="17"/>
  <c r="E84" i="17"/>
  <c r="E90" i="17" s="1"/>
  <c r="E81" i="17"/>
  <c r="D9" i="16" s="1"/>
  <c r="E79" i="17"/>
  <c r="E76" i="17"/>
  <c r="E75" i="17"/>
  <c r="E73" i="17"/>
  <c r="E72" i="17"/>
  <c r="E78" i="17" s="1"/>
  <c r="E69" i="17"/>
  <c r="D8" i="16" s="1"/>
  <c r="E67" i="17"/>
  <c r="E64" i="17"/>
  <c r="E63" i="17"/>
  <c r="E61" i="17"/>
  <c r="E60" i="17"/>
  <c r="E66" i="17" s="1"/>
  <c r="E57" i="17"/>
  <c r="D7" i="16" s="1"/>
  <c r="E55" i="17"/>
  <c r="E52" i="17"/>
  <c r="E51" i="17"/>
  <c r="E49" i="17"/>
  <c r="E48" i="17"/>
  <c r="E54" i="17" s="1"/>
  <c r="E45" i="17"/>
  <c r="D6" i="16" s="1"/>
  <c r="E43" i="17"/>
  <c r="E40" i="17"/>
  <c r="E39" i="17"/>
  <c r="E37" i="17"/>
  <c r="E36" i="17"/>
  <c r="E33" i="17"/>
  <c r="D5" i="16" s="1"/>
  <c r="E31" i="17"/>
  <c r="E30" i="17"/>
  <c r="E29" i="17"/>
  <c r="E27" i="17"/>
  <c r="E26" i="17"/>
  <c r="E23" i="17"/>
  <c r="D4" i="16" s="1"/>
  <c r="E21" i="17"/>
  <c r="E18" i="17"/>
  <c r="E17" i="17"/>
  <c r="E15" i="17"/>
  <c r="E14" i="17"/>
  <c r="E20" i="17" s="1"/>
  <c r="E11" i="17"/>
  <c r="D3" i="16" s="1"/>
  <c r="E9" i="17"/>
  <c r="D194" i="17"/>
  <c r="D193" i="17"/>
  <c r="D191" i="17"/>
  <c r="D190" i="17"/>
  <c r="D196" i="17" s="1"/>
  <c r="D187" i="17"/>
  <c r="C18" i="16" s="1"/>
  <c r="D185" i="17"/>
  <c r="D182" i="17"/>
  <c r="D181" i="17"/>
  <c r="D179" i="17"/>
  <c r="D178" i="17"/>
  <c r="D184" i="17" s="1"/>
  <c r="D175" i="17"/>
  <c r="C17" i="16" s="1"/>
  <c r="D173" i="17"/>
  <c r="D170" i="17"/>
  <c r="D169" i="17"/>
  <c r="D167" i="17"/>
  <c r="D166" i="17"/>
  <c r="D172" i="17" s="1"/>
  <c r="D163" i="17"/>
  <c r="C16" i="16" s="1"/>
  <c r="D161" i="17"/>
  <c r="D158" i="17"/>
  <c r="D157" i="17"/>
  <c r="D155" i="17"/>
  <c r="D154" i="17"/>
  <c r="D151" i="17"/>
  <c r="C15" i="16" s="1"/>
  <c r="D149" i="17"/>
  <c r="D146" i="17"/>
  <c r="D145" i="17"/>
  <c r="D143" i="17"/>
  <c r="D142" i="17"/>
  <c r="D148" i="17" s="1"/>
  <c r="D139" i="17"/>
  <c r="C14" i="16" s="1"/>
  <c r="D137" i="17"/>
  <c r="D134" i="17"/>
  <c r="D133" i="17"/>
  <c r="D131" i="17"/>
  <c r="D130" i="17"/>
  <c r="D136" i="17" s="1"/>
  <c r="D127" i="17"/>
  <c r="C13" i="16" s="1"/>
  <c r="D125" i="17"/>
  <c r="D122" i="17"/>
  <c r="D121" i="17"/>
  <c r="D119" i="17"/>
  <c r="D118" i="17"/>
  <c r="D124" i="17" s="1"/>
  <c r="D115" i="17"/>
  <c r="C12" i="16" s="1"/>
  <c r="D113" i="17"/>
  <c r="D112" i="17"/>
  <c r="D111" i="17"/>
  <c r="D109" i="17"/>
  <c r="D108" i="17"/>
  <c r="D105" i="17"/>
  <c r="C11" i="16" s="1"/>
  <c r="D103" i="17"/>
  <c r="D100" i="17"/>
  <c r="D99" i="17"/>
  <c r="D97" i="17"/>
  <c r="D96" i="17"/>
  <c r="D102" i="17" s="1"/>
  <c r="D93" i="17"/>
  <c r="C10" i="16" s="1"/>
  <c r="D91" i="17"/>
  <c r="D88" i="17"/>
  <c r="D87" i="17"/>
  <c r="D85" i="17"/>
  <c r="D84" i="17"/>
  <c r="D90" i="17" s="1"/>
  <c r="D81" i="17"/>
  <c r="C9" i="16" s="1"/>
  <c r="D79" i="17"/>
  <c r="D76" i="17"/>
  <c r="D75" i="17"/>
  <c r="D73" i="17"/>
  <c r="D72" i="17"/>
  <c r="D78" i="17" s="1"/>
  <c r="D69" i="17"/>
  <c r="C8" i="16" s="1"/>
  <c r="D67" i="17"/>
  <c r="D64" i="17"/>
  <c r="D63" i="17"/>
  <c r="D61" i="17"/>
  <c r="D60" i="17"/>
  <c r="D66" i="17" s="1"/>
  <c r="D57" i="17"/>
  <c r="C7" i="16" s="1"/>
  <c r="D55" i="17"/>
  <c r="D52" i="17"/>
  <c r="D51" i="17"/>
  <c r="D49" i="17"/>
  <c r="D48" i="17"/>
  <c r="D54" i="17" s="1"/>
  <c r="D45" i="17"/>
  <c r="C6" i="16" s="1"/>
  <c r="D43" i="17"/>
  <c r="D40" i="17"/>
  <c r="D39" i="17"/>
  <c r="D37" i="17"/>
  <c r="D36" i="17"/>
  <c r="D33" i="17"/>
  <c r="C5" i="16" s="1"/>
  <c r="D31" i="17"/>
  <c r="M176" i="17"/>
  <c r="H58" i="17"/>
  <c r="D30" i="17"/>
  <c r="D29" i="17"/>
  <c r="D27" i="17"/>
  <c r="D26" i="17"/>
  <c r="D23" i="17"/>
  <c r="C4" i="16" s="1"/>
  <c r="D21" i="17"/>
  <c r="D18" i="17"/>
  <c r="D17" i="17"/>
  <c r="D15" i="17"/>
  <c r="D14" i="17"/>
  <c r="D20" i="17" s="1"/>
  <c r="D11" i="17"/>
  <c r="C3" i="16" s="1"/>
  <c r="D9" i="17"/>
  <c r="O193" i="17" l="1"/>
  <c r="O195" i="17"/>
  <c r="M152" i="17"/>
  <c r="M82" i="17"/>
  <c r="L106" i="17"/>
  <c r="E174" i="17"/>
  <c r="M34" i="17"/>
  <c r="I128" i="17"/>
  <c r="I106" i="17"/>
  <c r="K34" i="17"/>
  <c r="K82" i="17"/>
  <c r="M128" i="17"/>
  <c r="L176" i="17"/>
  <c r="L46" i="17"/>
  <c r="L54" i="17"/>
  <c r="M58" i="17"/>
  <c r="M106" i="17"/>
  <c r="L152" i="17"/>
  <c r="M116" i="17"/>
  <c r="M124" i="17"/>
  <c r="L128" i="17"/>
  <c r="L94" i="17"/>
  <c r="L102" i="17"/>
  <c r="L116" i="17"/>
  <c r="L124" i="17"/>
  <c r="L70" i="17"/>
  <c r="L78" i="17"/>
  <c r="F24" i="17"/>
  <c r="F22" i="17"/>
  <c r="H176" i="17"/>
  <c r="G17" i="16"/>
  <c r="F126" i="17"/>
  <c r="I22" i="17"/>
  <c r="G12" i="17"/>
  <c r="G20" i="17"/>
  <c r="F92" i="17"/>
  <c r="F114" i="17"/>
  <c r="F104" i="17"/>
  <c r="F80" i="17"/>
  <c r="F68" i="17"/>
  <c r="F56" i="17"/>
  <c r="F44" i="17"/>
  <c r="F32" i="17"/>
  <c r="F10" i="17"/>
  <c r="E10" i="17"/>
  <c r="E138" i="17"/>
  <c r="E148" i="17"/>
  <c r="E126" i="17"/>
  <c r="E68" i="17"/>
  <c r="E56" i="17"/>
  <c r="E44" i="17"/>
  <c r="E22" i="17"/>
  <c r="D44" i="17"/>
  <c r="H34" i="17"/>
  <c r="H82" i="17"/>
  <c r="I152" i="17"/>
  <c r="K58" i="17"/>
  <c r="K176" i="17"/>
  <c r="F138" i="17"/>
  <c r="F150" i="17"/>
  <c r="F162" i="17"/>
  <c r="F186" i="17"/>
  <c r="G10" i="17"/>
  <c r="G104" i="17"/>
  <c r="H10" i="17"/>
  <c r="H44" i="17"/>
  <c r="I10" i="17"/>
  <c r="I32" i="17"/>
  <c r="I44" i="17"/>
  <c r="I56" i="17"/>
  <c r="I68" i="17"/>
  <c r="I80" i="17"/>
  <c r="I92" i="17"/>
  <c r="I104" i="17"/>
  <c r="I114" i="17"/>
  <c r="I126" i="17"/>
  <c r="I138" i="17"/>
  <c r="I150" i="17"/>
  <c r="I162" i="17"/>
  <c r="I174" i="17"/>
  <c r="I186" i="17"/>
  <c r="J10" i="17"/>
  <c r="J22" i="17"/>
  <c r="J32" i="17"/>
  <c r="J44" i="17"/>
  <c r="J56" i="17"/>
  <c r="J68" i="17"/>
  <c r="J80" i="17"/>
  <c r="J92" i="17"/>
  <c r="J104" i="17"/>
  <c r="J114" i="17"/>
  <c r="J126" i="17"/>
  <c r="J138" i="17"/>
  <c r="J150" i="17"/>
  <c r="J162" i="17"/>
  <c r="J174" i="17"/>
  <c r="J186" i="17"/>
  <c r="K10" i="17"/>
  <c r="K22" i="17"/>
  <c r="K32" i="17"/>
  <c r="K56" i="17"/>
  <c r="K68" i="17"/>
  <c r="K80" i="17"/>
  <c r="K92" i="17"/>
  <c r="K104" i="17"/>
  <c r="K114" i="17"/>
  <c r="K126" i="17"/>
  <c r="K138" i="17"/>
  <c r="K150" i="17"/>
  <c r="K162" i="17"/>
  <c r="K174" i="17"/>
  <c r="K186" i="17"/>
  <c r="L10" i="17"/>
  <c r="M10" i="17"/>
  <c r="M22" i="17"/>
  <c r="M32" i="17"/>
  <c r="M44" i="17"/>
  <c r="M56" i="17"/>
  <c r="M68" i="17"/>
  <c r="M80" i="17"/>
  <c r="M92" i="17"/>
  <c r="M104" i="17"/>
  <c r="M126" i="17"/>
  <c r="M138" i="17"/>
  <c r="M150" i="17"/>
  <c r="M162" i="17"/>
  <c r="M174" i="17"/>
  <c r="N10" i="17"/>
  <c r="N22" i="17"/>
  <c r="N32" i="17"/>
  <c r="N44" i="17"/>
  <c r="N56" i="17"/>
  <c r="N68" i="17"/>
  <c r="N80" i="17"/>
  <c r="N92" i="17"/>
  <c r="N104" i="17"/>
  <c r="N114" i="17"/>
  <c r="N126" i="17"/>
  <c r="N138" i="17"/>
  <c r="N150" i="17"/>
  <c r="N162" i="17"/>
  <c r="N174" i="17"/>
  <c r="M188" i="17"/>
  <c r="L188" i="17"/>
  <c r="G32" i="17"/>
  <c r="G58" i="17"/>
  <c r="N186" i="17"/>
  <c r="G106" i="17"/>
  <c r="H106" i="17"/>
  <c r="H128" i="17"/>
  <c r="H152" i="17"/>
  <c r="I34" i="17"/>
  <c r="I58" i="17"/>
  <c r="I82" i="17"/>
  <c r="I176" i="17"/>
  <c r="K106" i="17"/>
  <c r="K128" i="17"/>
  <c r="K152" i="17"/>
  <c r="L34" i="17"/>
  <c r="L58" i="17"/>
  <c r="L82" i="17"/>
  <c r="D94" i="17"/>
  <c r="E116" i="17"/>
  <c r="E188" i="17"/>
  <c r="G24" i="17"/>
  <c r="G94" i="17"/>
  <c r="H116" i="17"/>
  <c r="H164" i="17"/>
  <c r="H188" i="17"/>
  <c r="D82" i="17"/>
  <c r="G82" i="17"/>
  <c r="M114" i="17"/>
  <c r="D34" i="17"/>
  <c r="D58" i="17"/>
  <c r="D106" i="17"/>
  <c r="D128" i="17"/>
  <c r="D152" i="17"/>
  <c r="D176" i="17"/>
  <c r="E34" i="17"/>
  <c r="E58" i="17"/>
  <c r="E106" i="17"/>
  <c r="E128" i="17"/>
  <c r="E152" i="17"/>
  <c r="E176" i="17"/>
  <c r="F174" i="17"/>
  <c r="G34" i="17"/>
  <c r="G128" i="17"/>
  <c r="G152" i="17"/>
  <c r="G176" i="17"/>
  <c r="E80" i="17"/>
  <c r="D10" i="17"/>
  <c r="E32" i="17"/>
  <c r="E82" i="17"/>
  <c r="M186" i="17"/>
  <c r="L44" i="17"/>
  <c r="M70" i="17"/>
  <c r="M164" i="17"/>
  <c r="I140" i="17"/>
  <c r="E92" i="17"/>
  <c r="E114" i="17"/>
  <c r="E150" i="17"/>
  <c r="E162" i="17"/>
  <c r="E186" i="17"/>
  <c r="D12" i="17"/>
  <c r="D46" i="17"/>
  <c r="D70" i="17"/>
  <c r="D116" i="17"/>
  <c r="D140" i="17"/>
  <c r="D164" i="17"/>
  <c r="D188" i="17"/>
  <c r="E24" i="17"/>
  <c r="E70" i="17"/>
  <c r="E94" i="17"/>
  <c r="E140" i="17"/>
  <c r="E164" i="17"/>
  <c r="G116" i="17"/>
  <c r="G188" i="17"/>
  <c r="H24" i="17"/>
  <c r="H46" i="17"/>
  <c r="H70" i="17"/>
  <c r="H94" i="17"/>
  <c r="H140" i="17"/>
  <c r="I24" i="17"/>
  <c r="I70" i="17"/>
  <c r="I94" i="17"/>
  <c r="I116" i="17"/>
  <c r="I164" i="17"/>
  <c r="I188" i="17"/>
  <c r="K24" i="17"/>
  <c r="K46" i="17"/>
  <c r="K70" i="17"/>
  <c r="K94" i="17"/>
  <c r="K116" i="17"/>
  <c r="K140" i="17"/>
  <c r="K164" i="17"/>
  <c r="K188" i="17"/>
  <c r="L24" i="17"/>
  <c r="L140" i="17"/>
  <c r="L164" i="17"/>
  <c r="M24" i="17"/>
  <c r="M94" i="17"/>
  <c r="M140" i="17"/>
  <c r="D24" i="17"/>
  <c r="E104" i="17"/>
  <c r="G22" i="17"/>
  <c r="G46" i="17"/>
  <c r="G56" i="17"/>
  <c r="G68" i="17"/>
  <c r="G80" i="17"/>
  <c r="G92" i="17"/>
  <c r="G114" i="17"/>
  <c r="G126" i="17"/>
  <c r="G138" i="17"/>
  <c r="G150" i="17"/>
  <c r="G162" i="17"/>
  <c r="G174" i="17"/>
  <c r="G186" i="17"/>
  <c r="G70" i="17"/>
  <c r="G140" i="17"/>
  <c r="G164" i="17"/>
  <c r="N188" i="17"/>
  <c r="J188" i="17"/>
  <c r="F188" i="17"/>
  <c r="L186" i="17"/>
  <c r="H186" i="17"/>
  <c r="D186" i="17"/>
  <c r="N176" i="17"/>
  <c r="J176" i="17"/>
  <c r="F176" i="17"/>
  <c r="L174" i="17"/>
  <c r="H174" i="17"/>
  <c r="D174" i="17"/>
  <c r="N164" i="17"/>
  <c r="J164" i="17"/>
  <c r="F164" i="17"/>
  <c r="L162" i="17"/>
  <c r="H162" i="17"/>
  <c r="D162" i="17"/>
  <c r="N152" i="17"/>
  <c r="J152" i="17"/>
  <c r="F152" i="17"/>
  <c r="L150" i="17"/>
  <c r="H150" i="17"/>
  <c r="D150" i="17"/>
  <c r="N140" i="17"/>
  <c r="J140" i="17"/>
  <c r="F140" i="17"/>
  <c r="L138" i="17"/>
  <c r="H138" i="17"/>
  <c r="D138" i="17"/>
  <c r="N128" i="17"/>
  <c r="J128" i="17"/>
  <c r="F128" i="17"/>
  <c r="L126" i="17"/>
  <c r="H126" i="17"/>
  <c r="D126" i="17"/>
  <c r="N116" i="17"/>
  <c r="J116" i="17"/>
  <c r="F116" i="17"/>
  <c r="L114" i="17"/>
  <c r="H114" i="17"/>
  <c r="D114" i="17"/>
  <c r="N106" i="17"/>
  <c r="J106" i="17"/>
  <c r="F106" i="17"/>
  <c r="L104" i="17"/>
  <c r="H104" i="17"/>
  <c r="D104" i="17"/>
  <c r="N94" i="17"/>
  <c r="J94" i="17"/>
  <c r="F94" i="17"/>
  <c r="L92" i="17"/>
  <c r="H92" i="17"/>
  <c r="D92" i="17"/>
  <c r="N82" i="17"/>
  <c r="J82" i="17"/>
  <c r="F82" i="17"/>
  <c r="L80" i="17"/>
  <c r="H80" i="17"/>
  <c r="D80" i="17"/>
  <c r="N70" i="17"/>
  <c r="J70" i="17"/>
  <c r="F70" i="17"/>
  <c r="L68" i="17"/>
  <c r="H68" i="17"/>
  <c r="D68" i="17"/>
  <c r="N58" i="17"/>
  <c r="J58" i="17"/>
  <c r="F58" i="17"/>
  <c r="L56" i="17"/>
  <c r="H56" i="17"/>
  <c r="D56" i="17"/>
  <c r="N46" i="17"/>
  <c r="J46" i="17"/>
  <c r="F46" i="17"/>
  <c r="M46" i="17"/>
  <c r="I46" i="17"/>
  <c r="E46" i="17"/>
  <c r="K44" i="17"/>
  <c r="G44" i="17"/>
  <c r="N34" i="17"/>
  <c r="J34" i="17"/>
  <c r="F34" i="17"/>
  <c r="L32" i="17"/>
  <c r="H32" i="17"/>
  <c r="D32" i="17"/>
  <c r="N24" i="17"/>
  <c r="J24" i="17"/>
  <c r="L22" i="17"/>
  <c r="H22" i="17"/>
  <c r="D22" i="17"/>
  <c r="N12" i="17"/>
  <c r="J12" i="17"/>
  <c r="F12" i="17"/>
  <c r="M12" i="17"/>
  <c r="I12" i="17"/>
  <c r="E12" i="17"/>
  <c r="L12" i="17"/>
  <c r="H12" i="17"/>
  <c r="K12" i="17"/>
  <c r="C18" i="17" l="1"/>
  <c r="C17" i="17"/>
  <c r="C15" i="17"/>
  <c r="C14" i="17"/>
  <c r="C20" i="17" s="1"/>
  <c r="C11" i="17"/>
  <c r="B3" i="16" s="1"/>
  <c r="C9" i="17"/>
  <c r="C10" i="17" l="1"/>
  <c r="O10" i="17" s="1"/>
  <c r="C12" i="17"/>
  <c r="C194" i="17"/>
  <c r="C193" i="17"/>
  <c r="C191" i="17"/>
  <c r="C190" i="17"/>
  <c r="C196" i="17" s="1"/>
  <c r="C187" i="17"/>
  <c r="B18" i="16" s="1"/>
  <c r="C185" i="17"/>
  <c r="C182" i="17"/>
  <c r="C181" i="17"/>
  <c r="C179" i="17"/>
  <c r="C178" i="17"/>
  <c r="C184" i="17" s="1"/>
  <c r="C175" i="17"/>
  <c r="B17" i="16" s="1"/>
  <c r="C173" i="17"/>
  <c r="C170" i="17"/>
  <c r="C169" i="17"/>
  <c r="C167" i="17"/>
  <c r="C166" i="17"/>
  <c r="C172" i="17" s="1"/>
  <c r="C163" i="17"/>
  <c r="B16" i="16" s="1"/>
  <c r="C161" i="17"/>
  <c r="C158" i="17"/>
  <c r="C157" i="17"/>
  <c r="C155" i="17"/>
  <c r="C154" i="17"/>
  <c r="C151" i="17"/>
  <c r="B15" i="16" s="1"/>
  <c r="C149" i="17"/>
  <c r="C146" i="17"/>
  <c r="C145" i="17"/>
  <c r="C143" i="17"/>
  <c r="C142" i="17"/>
  <c r="C148" i="17" s="1"/>
  <c r="C139" i="17"/>
  <c r="B14" i="16" s="1"/>
  <c r="C137" i="17"/>
  <c r="C134" i="17"/>
  <c r="C133" i="17"/>
  <c r="C131" i="17"/>
  <c r="C130" i="17"/>
  <c r="C136" i="17" s="1"/>
  <c r="C127" i="17"/>
  <c r="B13" i="16" s="1"/>
  <c r="C125" i="17"/>
  <c r="C122" i="17"/>
  <c r="C121" i="17"/>
  <c r="C119" i="17"/>
  <c r="C118" i="17"/>
  <c r="C124" i="17" s="1"/>
  <c r="C115" i="17"/>
  <c r="B12" i="16" s="1"/>
  <c r="C113" i="17"/>
  <c r="C112" i="17"/>
  <c r="C111" i="17"/>
  <c r="C109" i="17"/>
  <c r="C108" i="17"/>
  <c r="C105" i="17"/>
  <c r="B11" i="16" s="1"/>
  <c r="C103" i="17"/>
  <c r="C100" i="17"/>
  <c r="C99" i="17"/>
  <c r="C97" i="17"/>
  <c r="C96" i="17"/>
  <c r="C102" i="17" s="1"/>
  <c r="C93" i="17"/>
  <c r="B10" i="16" s="1"/>
  <c r="C91" i="17"/>
  <c r="C88" i="17"/>
  <c r="C87" i="17"/>
  <c r="C85" i="17"/>
  <c r="C84" i="17"/>
  <c r="C90" i="17" s="1"/>
  <c r="C81" i="17"/>
  <c r="B9" i="16" s="1"/>
  <c r="C79" i="17"/>
  <c r="C76" i="17"/>
  <c r="C75" i="17"/>
  <c r="C73" i="17"/>
  <c r="C72" i="17"/>
  <c r="C78" i="17" s="1"/>
  <c r="C69" i="17"/>
  <c r="B8" i="16" s="1"/>
  <c r="C67" i="17"/>
  <c r="C64" i="17"/>
  <c r="C63" i="17"/>
  <c r="C61" i="17"/>
  <c r="C60" i="17"/>
  <c r="C66" i="17" s="1"/>
  <c r="C57" i="17"/>
  <c r="B7" i="16" s="1"/>
  <c r="C55" i="17"/>
  <c r="C40" i="17"/>
  <c r="C39" i="17"/>
  <c r="C37" i="17"/>
  <c r="C36" i="17"/>
  <c r="C33" i="17"/>
  <c r="B5" i="16" s="1"/>
  <c r="C31" i="17"/>
  <c r="C52" i="17"/>
  <c r="C51" i="17"/>
  <c r="C49" i="17"/>
  <c r="C48" i="17"/>
  <c r="C54" i="17" s="1"/>
  <c r="C45" i="17"/>
  <c r="B6" i="16" s="1"/>
  <c r="C43" i="17"/>
  <c r="C30" i="17"/>
  <c r="C29" i="17"/>
  <c r="C26" i="17"/>
  <c r="C23" i="17"/>
  <c r="B4" i="16" s="1"/>
  <c r="C21" i="17"/>
  <c r="C140" i="17" l="1"/>
  <c r="C116" i="17"/>
  <c r="C150" i="17"/>
  <c r="O150" i="17" s="1"/>
  <c r="C106" i="17"/>
  <c r="C114" i="17"/>
  <c r="C186" i="17"/>
  <c r="C152" i="17"/>
  <c r="C128" i="17"/>
  <c r="C70" i="17"/>
  <c r="C58" i="17"/>
  <c r="C56" i="17"/>
  <c r="C34" i="17"/>
  <c r="C32" i="17"/>
  <c r="C80" i="17"/>
  <c r="C188" i="17"/>
  <c r="C176" i="17"/>
  <c r="C44" i="17"/>
  <c r="C82" i="17"/>
  <c r="C92" i="17"/>
  <c r="C138" i="17"/>
  <c r="C164" i="17"/>
  <c r="C94" i="17"/>
  <c r="C104" i="17"/>
  <c r="C126" i="17"/>
  <c r="C174" i="17"/>
  <c r="C162" i="17"/>
  <c r="C68" i="17"/>
  <c r="C46" i="17"/>
  <c r="C24" i="17"/>
  <c r="C22" i="17"/>
  <c r="O191" i="17"/>
  <c r="O189" i="17"/>
  <c r="O177" i="17"/>
  <c r="O165" i="17"/>
  <c r="O153" i="17"/>
  <c r="O141" i="17"/>
  <c r="O129" i="17"/>
  <c r="O117" i="17"/>
  <c r="O108" i="17"/>
  <c r="O112" i="17" s="1"/>
  <c r="O107" i="17"/>
  <c r="O95" i="17"/>
  <c r="O83" i="17"/>
  <c r="O71" i="17"/>
  <c r="O59" i="17"/>
  <c r="O47" i="17"/>
  <c r="O35" i="17"/>
  <c r="O25" i="17"/>
  <c r="O13" i="17"/>
  <c r="O12" i="17" l="1"/>
  <c r="O96" i="17"/>
  <c r="O97" i="17"/>
  <c r="O104" i="17"/>
  <c r="Q103" i="17" s="1"/>
  <c r="O56" i="17"/>
  <c r="O84" i="17"/>
  <c r="O143" i="17"/>
  <c r="O166" i="17"/>
  <c r="O175" i="17"/>
  <c r="O36" i="17"/>
  <c r="O40" i="17" s="1"/>
  <c r="O37" i="17"/>
  <c r="O48" i="17"/>
  <c r="O49" i="17"/>
  <c r="O118" i="17"/>
  <c r="O138" i="17"/>
  <c r="O174" i="17"/>
  <c r="O68" i="17"/>
  <c r="O139" i="17"/>
  <c r="O154" i="17"/>
  <c r="O158" i="17" s="1"/>
  <c r="O155" i="17"/>
  <c r="O45" i="17"/>
  <c r="O58" i="17"/>
  <c r="O57" i="17"/>
  <c r="O60" i="17"/>
  <c r="O114" i="17"/>
  <c r="O119" i="17"/>
  <c r="O127" i="17"/>
  <c r="O167" i="17"/>
  <c r="O9" i="17"/>
  <c r="O11" i="17"/>
  <c r="O14" i="17"/>
  <c r="O15" i="17"/>
  <c r="O26" i="17"/>
  <c r="O30" i="17" s="1"/>
  <c r="O32" i="17"/>
  <c r="O31" i="17"/>
  <c r="O33" i="17"/>
  <c r="O44" i="17"/>
  <c r="O43" i="17"/>
  <c r="O55" i="17"/>
  <c r="O61" i="17"/>
  <c r="O79" i="17"/>
  <c r="O81" i="17"/>
  <c r="O93" i="17"/>
  <c r="O106" i="17"/>
  <c r="Q105" i="17" s="1"/>
  <c r="O105" i="17"/>
  <c r="O126" i="17"/>
  <c r="O130" i="17"/>
  <c r="O142" i="17"/>
  <c r="O94" i="17"/>
  <c r="O103" i="17"/>
  <c r="O152" i="17"/>
  <c r="Q151" i="17" s="1"/>
  <c r="O151" i="17"/>
  <c r="O188" i="17"/>
  <c r="O91" i="17"/>
  <c r="O22" i="17"/>
  <c r="O21" i="17"/>
  <c r="O23" i="17"/>
  <c r="O27" i="17"/>
  <c r="O67" i="17"/>
  <c r="O69" i="17"/>
  <c r="O72" i="17"/>
  <c r="O73" i="17"/>
  <c r="O109" i="17"/>
  <c r="O116" i="17"/>
  <c r="O115" i="17"/>
  <c r="O137" i="17"/>
  <c r="O149" i="17"/>
  <c r="O164" i="17"/>
  <c r="Q163" i="17" s="1"/>
  <c r="O185" i="17"/>
  <c r="O187" i="17"/>
  <c r="O190" i="17"/>
  <c r="O85" i="17"/>
  <c r="O113" i="17"/>
  <c r="O125" i="17"/>
  <c r="O131" i="17"/>
  <c r="O161" i="17"/>
  <c r="O173" i="17"/>
  <c r="O176" i="17"/>
  <c r="O179" i="17"/>
  <c r="O163" i="17"/>
  <c r="O178" i="17"/>
  <c r="O82" i="17"/>
  <c r="O146" i="17" l="1"/>
  <c r="O148" i="17"/>
  <c r="O64" i="17"/>
  <c r="O66" i="17"/>
  <c r="O52" i="17"/>
  <c r="O54" i="17"/>
  <c r="O170" i="17"/>
  <c r="O172" i="17"/>
  <c r="O134" i="17"/>
  <c r="O136" i="17"/>
  <c r="O20" i="17"/>
  <c r="O18" i="17"/>
  <c r="O198" i="17" s="1"/>
  <c r="O199" i="17" s="1"/>
  <c r="O194" i="17"/>
  <c r="O196" i="17"/>
  <c r="O122" i="17"/>
  <c r="O124" i="17"/>
  <c r="O88" i="17"/>
  <c r="O90" i="17"/>
  <c r="O100" i="17"/>
  <c r="O102" i="17"/>
  <c r="O182" i="17"/>
  <c r="O184" i="17"/>
  <c r="O76" i="17"/>
  <c r="O78" i="17"/>
  <c r="Q11" i="17"/>
  <c r="Q9" i="17"/>
  <c r="Q67" i="17"/>
  <c r="Q43" i="17"/>
  <c r="Q21" i="17"/>
  <c r="Q31" i="17"/>
  <c r="Q115" i="17"/>
  <c r="Q55" i="17"/>
  <c r="Q93" i="17"/>
  <c r="Q113" i="17"/>
  <c r="Q149" i="17"/>
  <c r="Q125" i="17"/>
  <c r="Q81" i="17"/>
  <c r="O128" i="17"/>
  <c r="Q127" i="17" s="1"/>
  <c r="O46" i="17"/>
  <c r="Q45" i="17" s="1"/>
  <c r="O70" i="17"/>
  <c r="Q69" i="17" s="1"/>
  <c r="Q57" i="17"/>
  <c r="O186" i="17"/>
  <c r="Q185" i="17" s="1"/>
  <c r="Q137" i="17"/>
  <c r="O92" i="17"/>
  <c r="Q91" i="17" s="1"/>
  <c r="Q173" i="17"/>
  <c r="O162" i="17"/>
  <c r="Q161" i="17" s="1"/>
  <c r="O140" i="17"/>
  <c r="Q139" i="17" s="1"/>
  <c r="O80" i="17"/>
  <c r="Q79" i="17" s="1"/>
  <c r="O24" i="17"/>
  <c r="Q23" i="17" s="1"/>
  <c r="O34" i="17"/>
  <c r="Q33" i="17" s="1"/>
  <c r="Q187" i="17"/>
  <c r="Q175" i="17"/>
</calcChain>
</file>

<file path=xl/sharedStrings.xml><?xml version="1.0" encoding="utf-8"?>
<sst xmlns="http://schemas.openxmlformats.org/spreadsheetml/2006/main" count="18852" uniqueCount="4222">
  <si>
    <t>indicator</t>
  </si>
  <si>
    <t>หมวด A: ภาพรวมคุณภาพของโรงพยาบาล</t>
  </si>
  <si>
    <t>A01. อัตราตายผู้ป่วยในอย่างหยาบ (Crude Death Rate)</t>
  </si>
  <si>
    <t>A02. อัตราป่วยตายที่เกิดจากการบาดเจ็บจากอุบัติเหตุขนส่งทางบก (Land Transport Accident Case Mortality Rate)</t>
  </si>
  <si>
    <t>A03. อัตราป่วยตายด้วยโรคมะเร็ง (Cancer Case Fatality Rate)</t>
  </si>
  <si>
    <t>A04. อัตราป่วยตายด้วยโรคกล้ามเนื้อหัวใจตายเฉียบพลัน (Acute Myocardial Infarction Case Fatality Rate)</t>
  </si>
  <si>
    <t>A05. อัตราป่วยตายด้วยโรคไข้เลือดออก (Dengue Case Fatality Rate)</t>
  </si>
  <si>
    <t>A06. อัตราป่วยตายด้วยโรคภูมิคุ้มกันบกพร่อง (HIV Case Fatality Rate)</t>
  </si>
  <si>
    <t>A07. อัตราป่วยตายด้วยโรคปอดบวมในเด็ก 0 - 5 ปี (Pneumonia Case Fatality Rate in 0-5 year)</t>
  </si>
  <si>
    <t>A08. อัตราการรับผู้ป่วยในซ้ำใน 28 วัน (Re-Admission Rate)</t>
  </si>
  <si>
    <t>A09. อัตราตายในผู้ป่วยที่มีภาวะติดเชื้อในกระแสโลหิต (Septicemia Mortality Rate)</t>
  </si>
  <si>
    <t>A10. อัตราตายในผู้ป่วยที่ทำการผ่าตัดเปิดกะโหลกศีรษะ  (Craniotomy Mortality Rate)</t>
  </si>
  <si>
    <t>A11. อัตราตายของผู้ป่วยโรคหลอดเลือดสมอง( Acute ALLTRIM(STRoke Mortality Rate)</t>
  </si>
  <si>
    <t>A12. อัตราตายของผู้ป่วยที่มีภาวะเลือดออกในระบบทางเดินอาหารส่วนต้น (Upper GI Hemorrhage Mortality Rate) ยกเว้นที่เกี่ยวข้องทางสูติกรรมและทารกแรกเกิด</t>
  </si>
  <si>
    <t>A13. จำนวนผู้ป่วยสูงอายุที่ได้รับการผ่าตัดไส้ติ่งชนิดไม่อักเสบ (Incidental Appendectomy in Elderly Volume)</t>
  </si>
  <si>
    <t>A14. อัตราการเกิดภาวะโพแทสเซียมต่ำ (Hypokalaemia Rate)</t>
  </si>
  <si>
    <t>A15. อัตราการเกิดภาวะโซเดียมต่ำ (Hyponatraemia Rate)</t>
  </si>
  <si>
    <t>A16. ค่าฐานนิยมของระยะเวลาการรอผ่าตัดในผู้ป่วยไส้ติ่งอักเสบเฉียบพลัน (Mode of Waiting time for Appendectomy in Acute Appendicitis)</t>
  </si>
  <si>
    <t>A17. ค่าฐานนิยมของระยะเวลาการรอผ่าตัดสมองของผู้ป่วยบาดเจ็บทางสมอง (Waiting time for Craniotomy)</t>
  </si>
  <si>
    <t>หมวด B: ภาพรวมคุณภาพของโรงพยาบาล ด้านการดูแลสุขภาพแม่และเด็ก</t>
  </si>
  <si>
    <t>B01. อัตราตายของมารดา (Maternal Mortality Rate)</t>
  </si>
  <si>
    <t>B02. อัตราตายทารกแรกเกิดระยะต้น (Early Neonatal Mortality Rate)</t>
  </si>
  <si>
    <t>B03. อัตราเกิดไร้ชีพ (Stillbirth Rate)</t>
  </si>
  <si>
    <t>B04. อัตราการเกิดภาวะขาดอากาศในทารกแรกเกิด (Birth Asphyxia Rate)</t>
  </si>
  <si>
    <t>B05. อัตราทารกแรกเกิดน้ำหนักน้อย (Low Birth Weight Rate)</t>
  </si>
  <si>
    <t>B06. การผ่าท้องคลอด (Cesarean Section Rate)</t>
  </si>
  <si>
    <t>B07. อัตราการฉีกขาดของฝีเย็บจากการคลอด (Rate of Perineal Laceration  During Delivery)</t>
  </si>
  <si>
    <t>หมวด C: ภาพรวมศักยภาพของโรงพยาบาล</t>
  </si>
  <si>
    <t>C01. ค่าน้ำหนักสัมพัทธ์เฉลี่ย (Average RW : CMI)</t>
  </si>
  <si>
    <t>C02. ค่าน้ำหนักสัมพัทธ์ที่ปรับค่าแล้วเฉลี่ย (Average Adjusted RW : CMI)</t>
  </si>
  <si>
    <t>C03. อัตราผู้ป่วยในที่มีความซับซ้อนทางการรักษา</t>
  </si>
  <si>
    <t>C04. อัตราตายของผู้ป่วยในที่มีความซับซ้อนทางการรักษา</t>
  </si>
  <si>
    <t>C05. ค่ารักษาพยาบาลเฉลี่ยต่อหนึ่งหน่วยน้ำหนักสัมพัทธ์ที่ปรับค่าแล้วของผู้ป่วยใน</t>
  </si>
  <si>
    <t>C06. ผู้ป่วยที่มีค่าน้ำหนักสัมพัทธ์มากกว่า 3</t>
  </si>
  <si>
    <t>C07. ผู้ป่วยที่มีค่าน้ำหนักสัมพัทธ์น้อยกว่า 0.5</t>
  </si>
  <si>
    <t>C08. อัตราผู้ป่วย 5 อันดับกลุ่มโรคของประเทศ (5 Most Common DRGs)</t>
  </si>
  <si>
    <t>C09. จำนวนกลุ่มวินิจฉัยโรคร่วม (DRGs)</t>
  </si>
  <si>
    <t>หมวด D: ภาพรวมประสิทธิภาพของโรงพยาบาล</t>
  </si>
  <si>
    <t>D01. อัตราการครองเตียง (Bed Occupancy Rate)</t>
  </si>
  <si>
    <t>D02. อัตราการใช้เตียง (Bed Turnover Rate)</t>
  </si>
  <si>
    <t>D03. วันนอนโรงพยาบาลเทียบวันนอนมาตรฐาน</t>
  </si>
  <si>
    <t>D04. ผู้ป่วยที่มีวันนอนวันเดียว (Same Day Case Rate)</t>
  </si>
  <si>
    <t>D05. ผู้ป่วยผ่าตัดที่มีวันนอนวันเดียว (Same Day Surgery Case Rate)</t>
  </si>
  <si>
    <t>หมวด E: ภาพรวมความเป็นธรรมของโรงพยาบาล</t>
  </si>
  <si>
    <t>E01. ค่าน้ำหนักสัมพัทธ์เฉลี่ยรายสิทธิ : ข้าราชการ</t>
  </si>
  <si>
    <t>E01. ค่าน้ำหนักสัมพัทธ์เฉลี่ยรายสิทธิ : ประกันสังคม</t>
  </si>
  <si>
    <t>E01. ค่าน้ำหนักสัมพัทธ์เฉลี่ยรายสิทธิ : ประกันสุขภาพถ้วนหน้า</t>
  </si>
  <si>
    <t>E01. ค่าน้ำหนักสัมพัทธ์เฉลี่ยรายสิทธิ : อื่นๆ</t>
  </si>
  <si>
    <t>E01. ค่าน้ำหนักสัมพัทธ์เฉลี่ยรายสิทธิ : ทั้งหมด</t>
  </si>
  <si>
    <t>E02. วันนอนเฉลี่ยรายสิทธิ : ข้าราชการ</t>
  </si>
  <si>
    <t>E02. วันนอนเฉลี่ยรายสิทธิ : ประกันสังคม</t>
  </si>
  <si>
    <t>E02. วันนอนเฉลี่ยรายสิทธิ : ประกันสุขภาพถ้วนหน้า</t>
  </si>
  <si>
    <t>E02. วันนอนเฉลี่ยรายสิทธิ : อื่นๆ</t>
  </si>
  <si>
    <t>E02. วันนอนเฉลี่ยรายสิทธิ : ทั้งหมด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</si>
  <si>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ข้าราชการ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</si>
  <si>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ประกันสังคม</t>
  </si>
  <si>
    <t>E03. ค่ารักษาพยาบาลเฉลี่ยต่อหนึ่งหน่วยน้ำหนักสัมพัทธ์ที่ปรับค่าแล้วของผู้ป่วยในรายสิทธิ: ประกันสุขภาพถ้วนหน้า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</si>
  <si>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อื่นๆ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</si>
  <si>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ทั้งหมด</t>
  </si>
  <si>
    <t>E04. อัตราการผ่าท้องคลอดรายสิทธิ : ข้าราชการ</t>
  </si>
  <si>
    <t>E04. อัตราการผ่าท้องคลอดรายสิทธิ : ประกันสังคม</t>
  </si>
  <si>
    <t>E04. อัตราการผ่าท้องคลอดรายสิทธิ : ประกันสุขภาพถ้วนหน้า</t>
  </si>
  <si>
    <t>E04. อัตราการผ่าท้องคลอดรายสิทธิ : อื่นๆ</t>
  </si>
  <si>
    <t>E04. อัตราการผ่าท้องคลอดรายสิทธิ : ทั้งหมด</t>
  </si>
  <si>
    <t>E05. อัตราการผ่าตัดใส่เลนส์แก้วตาเทียมในผู้ป่วย Cataract รายสิทธิ : ข้าราชการ</t>
  </si>
  <si>
    <t>E05. อัตราการผ่าตัดใส่เลนส์แก้วตาเทียมในผู้ป่วย Cataract รายสิทธิ : ประกันสังคม</t>
  </si>
  <si>
    <t>E05. อัตราการผ่าตัดใส่เลนส์แก้วตาเทียมในผู้ป่วย Cataract รายสิทธิ : ประกันสุขภาพถ้วนหน้า</t>
  </si>
  <si>
    <t>E05. อัตราการผ่าตัดใส่เลนส์แก้วตาเทียมในผู้ป่วย Cataract รายสิทธิ : อื่นๆ</t>
  </si>
  <si>
    <t>E05. อัตราการผ่าตัดใส่เลนส์แก้วตาเทียมในผู้ป่วย Cataract รายสิทธิ : ทั้งหมด</t>
  </si>
  <si>
    <t>E06. อัตราการให้บริการ Chemotherapy และ/หรือ Radiotherapy ในผู้ป่วยมะเร็ง เทียบค่าใช้จ่ายรวม รายสิทธิ : ข้าราชการ</t>
  </si>
  <si>
    <t>E06. อัตราการให้บริการ Chemotherapy และ/หรือ Radiotherapy ในผู้ป่วยมะเร็ง เทียบค่าใช้จ่ายรวม รายสิทธิ : ประกันสังคม</t>
  </si>
  <si>
    <t>E06. อัตราการให้บริการ Chemotherapy และ/หรือ Radiotherapy ในผู้ป่วยมะเร็ง เทียบค่าใช้จ่ายรวม รายสิทธิ : ประกันสุขภาพถ้วนหน้า</t>
  </si>
  <si>
    <t>E06. อัตราการให้บริการ Chemotherapy และ/หรือ Radiotherapy ในผู้ป่วยมะเร็ง เทียบค่าใช้จ่ายรวม รายสิทธิ : อื่นๆ</t>
  </si>
  <si>
    <t>E06. อัตราการให้บริการ Chemotherapy และ/หรือ Radiotherapy ในผู้ป่วยมะเร็ง เทียบค่าใช้จ่ายรวม รายสิทธิ : ทั้งหมด</t>
  </si>
  <si>
    <t>หมวด F: คุณภาพประสิทธิภาพการส่งต่อ Refer</t>
  </si>
  <si>
    <t>F01. สัดส่วนผู้ป่วยในส่งต่อ (รับเข้า)</t>
  </si>
  <si>
    <t>F02. ค่าน้ำหนักสัมพัทธ์ (RW) เฉลี่ยของผู้ป่วยในส่งต่อ (รับเข้า)</t>
  </si>
  <si>
    <t>F03. สัดส่วนผู้ป่วยในส่งต่อ (รับเข้า) ข้ามจังหวัด</t>
  </si>
  <si>
    <t>F04. ค่าน้ำหนักสัมพัทธ์ (RW) เฉลี่ยผู้ป่วยในส่งต่อ (รับเข้า) ข้ามจังหวัด</t>
  </si>
  <si>
    <t>F05. สัดส่วนผู้ป่วยในส่งต่อ (ส่งออก)</t>
  </si>
  <si>
    <t>F06. ค่าน้ำหนักสัมพัทธ์ (RW) เฉลี่ยของผู้ป่วยส่งต่อ (ส่งออก)</t>
  </si>
  <si>
    <t>F07. ค่ารักษาพยาบาลเฉลี่ยของผู้ป่วยในส่งต่อ (รับเข้า) ต่อหนึ่งหน่วยน้ำหนักสัมพัทธ์ที่ปรับค่าแล้ว (Adjusted RW)</t>
  </si>
  <si>
    <t>F08. ค่ารักษาพยาบาลเฉลี่ยของผู้ป่วยในส่งต่อ (ส่งออก) ต่อหนึ่งหน่วยน้ำหนักสัมพัทธ์ที่ปรับค่าแล้ว (Adjusted RW)</t>
  </si>
  <si>
    <t>F09. อัตราส่วนค่าน้ำหนักสัมพัทธ์ (RW) ผู้ป่วยส่งต่อ (รับเข้า) ต่อค่าน้ำหนักสัมพัทธ์ (RW) ผู้ป่วยส่งต่อ (ส่งออก)</t>
  </si>
  <si>
    <t/>
  </si>
  <si>
    <t>พระนครศรีอยุธยา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</si>
  <si>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</si>
  <si>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</si>
  <si>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</si>
  <si>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</si>
  <si>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</si>
  <si>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</si>
  <si>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</si>
  <si>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</si>
  <si>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</si>
  <si>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</si>
  <si>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</si>
  <si>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</si>
  <si>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</si>
  <si>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</si>
  <si>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</si>
  <si>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ดัชนีชี้วัดจากข้อมูลผู้ป่วยในที่ใช้จัดทำกลุ่มวินิจฉัยโรคร่วม(DRGs) พฤศจิกายน 2557</t>
  </si>
  <si>
    <t>ดัชนีชี้วัดจากข้อมูลผู้ป่วยในที่ใช้จัดทำกลุ่มวินิจฉัยโรคร่วม(DRGs) ธันวาคม 2557</t>
  </si>
  <si>
    <t>รายการ</t>
  </si>
  <si>
    <t>รวม</t>
  </si>
  <si>
    <t>CMI</t>
  </si>
  <si>
    <t>1. RW</t>
  </si>
  <si>
    <t>2. SUM RW</t>
  </si>
  <si>
    <t>3. Adj RW</t>
  </si>
  <si>
    <t>4. SUM Adj RW</t>
  </si>
  <si>
    <t>5. OPD visit (ครั้ง)</t>
  </si>
  <si>
    <t>6. IPD case (คน)</t>
  </si>
  <si>
    <t>จัดกลุ่มDRGไม่ได้</t>
  </si>
  <si>
    <t>อัตราครองเตียง</t>
  </si>
  <si>
    <t>อัตราใช้เตียง</t>
  </si>
  <si>
    <t>ปี 2558</t>
  </si>
  <si>
    <t>นำเข้าข้อมูล</t>
  </si>
  <si>
    <t>4.53</t>
  </si>
  <si>
    <t>0.00</t>
  </si>
  <si>
    <t>25.00</t>
  </si>
  <si>
    <t>2.98</t>
  </si>
  <si>
    <t>7.14</t>
  </si>
  <si>
    <t>1</t>
  </si>
  <si>
    <t>17.24</t>
  </si>
  <si>
    <t>0.08</t>
  </si>
  <si>
    <t>0.28</t>
  </si>
  <si>
    <t>3.45</t>
  </si>
  <si>
    <t>100.00</t>
  </si>
  <si>
    <t>7.69</t>
  </si>
  <si>
    <t>92.31</t>
  </si>
  <si>
    <t>0.0000</t>
  </si>
  <si>
    <t>0.01</t>
  </si>
  <si>
    <t>20.00</t>
  </si>
  <si>
    <t>22.22</t>
  </si>
  <si>
    <t>0</t>
  </si>
  <si>
    <t>0.03</t>
  </si>
  <si>
    <t>0.45</t>
  </si>
  <si>
    <t>0.5426</t>
  </si>
  <si>
    <t>2.71</t>
  </si>
  <si>
    <t>3.50</t>
  </si>
  <si>
    <t>0.06</t>
  </si>
  <si>
    <t>1.01</t>
  </si>
  <si>
    <t>2.75</t>
  </si>
  <si>
    <t>2.33</t>
  </si>
  <si>
    <t>0.54</t>
  </si>
  <si>
    <t>0.40</t>
  </si>
  <si>
    <t>3.10</t>
  </si>
  <si>
    <t>1.0050</t>
  </si>
  <si>
    <t>0.3997</t>
  </si>
  <si>
    <t>0.3860</t>
  </si>
  <si>
    <t>5.67</t>
  </si>
  <si>
    <t>1.62</t>
  </si>
  <si>
    <t>3.48</t>
  </si>
  <si>
    <t>2.00</t>
  </si>
  <si>
    <t>3.53</t>
  </si>
  <si>
    <t>10073.73</t>
  </si>
  <si>
    <t>5570.20</t>
  </si>
  <si>
    <t>7572.54</t>
  </si>
  <si>
    <t>0.07</t>
  </si>
  <si>
    <t>0.6417</t>
  </si>
  <si>
    <t>11756.89</t>
  </si>
  <si>
    <t>1.83</t>
  </si>
  <si>
    <t>5.50</t>
  </si>
  <si>
    <t>28.57</t>
  </si>
  <si>
    <t>10.09</t>
  </si>
  <si>
    <t>0.6857</t>
  </si>
  <si>
    <t>0.6824</t>
  </si>
  <si>
    <t>13.76</t>
  </si>
  <si>
    <t>6.67</t>
  </si>
  <si>
    <t>7515.71</t>
  </si>
  <si>
    <t>0.02</t>
  </si>
  <si>
    <t>0.49</t>
  </si>
  <si>
    <t>0.64</t>
  </si>
  <si>
    <t>2.53</t>
  </si>
  <si>
    <t>36.00</t>
  </si>
  <si>
    <t>0.89</t>
  </si>
  <si>
    <t>226.42</t>
  </si>
  <si>
    <t>0.8912</t>
  </si>
  <si>
    <t>0.3649</t>
  </si>
  <si>
    <t>0.7605</t>
  </si>
  <si>
    <t>0.4682</t>
  </si>
  <si>
    <t>4.40</t>
  </si>
  <si>
    <t>2.67</t>
  </si>
  <si>
    <t>3.11</t>
  </si>
  <si>
    <t>2.59</t>
  </si>
  <si>
    <t>3.04</t>
  </si>
  <si>
    <t>10523.79</t>
  </si>
  <si>
    <t>12109.32</t>
  </si>
  <si>
    <t>6972.79</t>
  </si>
  <si>
    <t>8297.47</t>
  </si>
  <si>
    <t>0.05</t>
  </si>
  <si>
    <t>0.5254</t>
  </si>
  <si>
    <t>10706.94</t>
  </si>
  <si>
    <t>4.00</t>
  </si>
  <si>
    <t>1.00</t>
  </si>
  <si>
    <t>3.00</t>
  </si>
  <si>
    <t>1.96</t>
  </si>
  <si>
    <t>3.92</t>
  </si>
  <si>
    <t>0.57</t>
  </si>
  <si>
    <t>1.43</t>
  </si>
  <si>
    <t>5.10</t>
  </si>
  <si>
    <t>1.09</t>
  </si>
  <si>
    <t>0.4085</t>
  </si>
  <si>
    <t>0.2238</t>
  </si>
  <si>
    <t>3.25</t>
  </si>
  <si>
    <t>2.50</t>
  </si>
  <si>
    <t>12234.53</t>
  </si>
  <si>
    <t>13655.05</t>
  </si>
  <si>
    <t>11.11</t>
  </si>
  <si>
    <t>50.00</t>
  </si>
  <si>
    <t>0.38</t>
  </si>
  <si>
    <t>6.26</t>
  </si>
  <si>
    <t>0.7983</t>
  </si>
  <si>
    <t>2.93</t>
  </si>
  <si>
    <t>10096.42</t>
  </si>
  <si>
    <t>0.6964</t>
  </si>
  <si>
    <t>13663.37</t>
  </si>
  <si>
    <t>10.00</t>
  </si>
  <si>
    <t>18.00</t>
  </si>
  <si>
    <t>66.67</t>
  </si>
  <si>
    <t>0.9077</t>
  </si>
  <si>
    <t>0.9081</t>
  </si>
  <si>
    <t>24.00</t>
  </si>
  <si>
    <t>16.67</t>
  </si>
  <si>
    <t>10043.28</t>
  </si>
  <si>
    <t>0.04</t>
  </si>
  <si>
    <t>0.36</t>
  </si>
  <si>
    <t>1.71</t>
  </si>
  <si>
    <t>44.39</t>
  </si>
  <si>
    <t>2.18</t>
  </si>
  <si>
    <t>1.59</t>
  </si>
  <si>
    <t>187.50</t>
  </si>
  <si>
    <t>0.6236</t>
  </si>
  <si>
    <t>1.0228</t>
  </si>
  <si>
    <t>0.4285</t>
  </si>
  <si>
    <t>1.50</t>
  </si>
  <si>
    <t>7.21</t>
  </si>
  <si>
    <t>5.94</t>
  </si>
  <si>
    <t>4420.10</t>
  </si>
  <si>
    <t>10696.59</t>
  </si>
  <si>
    <t>5754.79</t>
  </si>
  <si>
    <t>0.6278</t>
  </si>
  <si>
    <t>4830.35</t>
  </si>
  <si>
    <t>1.11</t>
  </si>
  <si>
    <t>4.44</t>
  </si>
  <si>
    <t>5.00</t>
  </si>
  <si>
    <t>12.50</t>
  </si>
  <si>
    <t>0.59</t>
  </si>
  <si>
    <t>4.83</t>
  </si>
  <si>
    <t>1.38</t>
  </si>
  <si>
    <t>0.7966</t>
  </si>
  <si>
    <t>0.6652</t>
  </si>
  <si>
    <t>3.40</t>
  </si>
  <si>
    <t>3.52</t>
  </si>
  <si>
    <t>1.90</t>
  </si>
  <si>
    <t>3.42</t>
  </si>
  <si>
    <t>0.51</t>
  </si>
  <si>
    <t>0.41</t>
  </si>
  <si>
    <t>0.2849</t>
  </si>
  <si>
    <t>9357.56</t>
  </si>
  <si>
    <t>0.29</t>
  </si>
  <si>
    <t>0.7294</t>
  </si>
  <si>
    <t>3.08</t>
  </si>
  <si>
    <t>8476.04</t>
  </si>
  <si>
    <t>0.3106</t>
  </si>
  <si>
    <t>0.4072</t>
  </si>
  <si>
    <t>1.88</t>
  </si>
  <si>
    <t>3.60</t>
  </si>
  <si>
    <t>9009.30</t>
  </si>
  <si>
    <t>9825.65</t>
  </si>
  <si>
    <t>1.1253</t>
  </si>
  <si>
    <t>4919.73</t>
  </si>
  <si>
    <t>วิเคราะห์จำนวนเตียงจริง</t>
  </si>
  <si>
    <t>4.71</t>
  </si>
  <si>
    <t>7.50</t>
  </si>
  <si>
    <t>17.57</t>
  </si>
  <si>
    <t>14.10</t>
  </si>
  <si>
    <t>3.16</t>
  </si>
  <si>
    <t>21.74</t>
  </si>
  <si>
    <t>13.33</t>
  </si>
  <si>
    <t>9.14</t>
  </si>
  <si>
    <t>0.5</t>
  </si>
  <si>
    <t>4.06</t>
  </si>
  <si>
    <t>0.33</t>
  </si>
  <si>
    <t>5.42</t>
  </si>
  <si>
    <t>103.55</t>
  </si>
  <si>
    <t>7.45</t>
  </si>
  <si>
    <t>3.49</t>
  </si>
  <si>
    <t>5.41</t>
  </si>
  <si>
    <t>85.71</t>
  </si>
  <si>
    <t>73.08</t>
  </si>
  <si>
    <t>50.59</t>
  </si>
  <si>
    <t>50.19</t>
  </si>
  <si>
    <t>51.89</t>
  </si>
  <si>
    <t>57.14</t>
  </si>
  <si>
    <t>4.29</t>
  </si>
  <si>
    <t>46.72</t>
  </si>
  <si>
    <t>31.31</t>
  </si>
  <si>
    <t>21.97</t>
  </si>
  <si>
    <t>0.20</t>
  </si>
  <si>
    <t>ไม่ผ่านการนำเข้า</t>
  </si>
  <si>
    <t>ไม่สามารถจัดกลุ่ม DRGได้(ERROR)</t>
  </si>
  <si>
    <t>ข้อมูลมีความบกพร่อง(warn)</t>
  </si>
  <si>
    <t>เกณฑ์เป้าหมาย Service plan</t>
  </si>
  <si>
    <t>2.56</t>
  </si>
  <si>
    <t>6.38</t>
  </si>
  <si>
    <t>0.47</t>
  </si>
  <si>
    <t>4.12</t>
  </si>
  <si>
    <t>0.97</t>
  </si>
  <si>
    <t>0.8156</t>
  </si>
  <si>
    <t>0.5654</t>
  </si>
  <si>
    <t>3.47</t>
  </si>
  <si>
    <t>3.29</t>
  </si>
  <si>
    <t>3.37</t>
  </si>
  <si>
    <t>11755.51</t>
  </si>
  <si>
    <t>7550.51</t>
  </si>
  <si>
    <t>9431.49</t>
  </si>
  <si>
    <t>0.9426</t>
  </si>
  <si>
    <t>10981.43</t>
  </si>
  <si>
    <t>0.55</t>
  </si>
  <si>
    <t>4.57</t>
  </si>
  <si>
    <t>0.5248</t>
  </si>
  <si>
    <t>0.5234</t>
  </si>
  <si>
    <t>3.33</t>
  </si>
  <si>
    <t>2.54</t>
  </si>
  <si>
    <t>7816.56</t>
  </si>
  <si>
    <t>8883.80</t>
  </si>
  <si>
    <t>0.8564</t>
  </si>
  <si>
    <t>5145.73</t>
  </si>
  <si>
    <t>12.00</t>
  </si>
  <si>
    <t>0.4300</t>
  </si>
  <si>
    <t>0.4294</t>
  </si>
  <si>
    <t>0.3507</t>
  </si>
  <si>
    <t>2.86</t>
  </si>
  <si>
    <t>2.19</t>
  </si>
  <si>
    <t>18420.34</t>
  </si>
  <si>
    <t>10170.96</t>
  </si>
  <si>
    <t>13657.15</t>
  </si>
  <si>
    <t>0.37</t>
  </si>
  <si>
    <t>5.99</t>
  </si>
  <si>
    <t>6.74</t>
  </si>
  <si>
    <t>0.75</t>
  </si>
  <si>
    <t>0.5779</t>
  </si>
  <si>
    <t>0.5747</t>
  </si>
  <si>
    <t>10.90</t>
  </si>
  <si>
    <t>8998.85</t>
  </si>
  <si>
    <t>0.23</t>
  </si>
  <si>
    <t>55.33</t>
  </si>
  <si>
    <t>5.63</t>
  </si>
  <si>
    <t>231.66</t>
  </si>
  <si>
    <t>0.8647</t>
  </si>
  <si>
    <t>0.4745</t>
  </si>
  <si>
    <t>0.6044</t>
  </si>
  <si>
    <t>0.5258</t>
  </si>
  <si>
    <t>5.45</t>
  </si>
  <si>
    <t>4.50</t>
  </si>
  <si>
    <t>2.88</t>
  </si>
  <si>
    <t>2.62</t>
  </si>
  <si>
    <t>3.03</t>
  </si>
  <si>
    <t>16277.31</t>
  </si>
  <si>
    <t>15032.38</t>
  </si>
  <si>
    <t>7356.24</t>
  </si>
  <si>
    <t>8016.67</t>
  </si>
  <si>
    <t>0.09</t>
  </si>
  <si>
    <t>0.7051</t>
  </si>
  <si>
    <t>6362.64</t>
  </si>
  <si>
    <t>31.25</t>
  </si>
  <si>
    <t>16.95</t>
  </si>
  <si>
    <t>6.78</t>
  </si>
  <si>
    <t>38.14</t>
  </si>
  <si>
    <t>4.51</t>
  </si>
  <si>
    <t>4.39</t>
  </si>
  <si>
    <t>1.2320</t>
  </si>
  <si>
    <t>0.6904</t>
  </si>
  <si>
    <t>8.69</t>
  </si>
  <si>
    <t>4.23</t>
  </si>
  <si>
    <t>3.95</t>
  </si>
  <si>
    <t>6.13</t>
  </si>
  <si>
    <t>26262.19</t>
  </si>
  <si>
    <t>53.33</t>
  </si>
  <si>
    <t>25.45</t>
  </si>
  <si>
    <t>41.18</t>
  </si>
  <si>
    <t>37.50</t>
  </si>
  <si>
    <t>0.9275</t>
  </si>
  <si>
    <t>18545.74</t>
  </si>
  <si>
    <t>5.58</t>
  </si>
  <si>
    <t>16.24</t>
  </si>
  <si>
    <t>0.7582</t>
  </si>
  <si>
    <t>0.7547</t>
  </si>
  <si>
    <t>23.86</t>
  </si>
  <si>
    <t>8285.19</t>
  </si>
  <si>
    <t>69.78</t>
  </si>
  <si>
    <t>6.37</t>
  </si>
  <si>
    <t>214.66</t>
  </si>
  <si>
    <t>0.7899</t>
  </si>
  <si>
    <t>3.36</t>
  </si>
  <si>
    <t>8066.75</t>
  </si>
  <si>
    <t>1.56</t>
  </si>
  <si>
    <t>8.95</t>
  </si>
  <si>
    <t>5.56</t>
  </si>
  <si>
    <t>0.6599</t>
  </si>
  <si>
    <t>14.01</t>
  </si>
  <si>
    <t>7594.75</t>
  </si>
  <si>
    <t>0.53</t>
  </si>
  <si>
    <t>0.32</t>
  </si>
  <si>
    <t>4.78</t>
  </si>
  <si>
    <t>69.09</t>
  </si>
  <si>
    <t>6.92</t>
  </si>
  <si>
    <t>0.95</t>
  </si>
  <si>
    <t>249.00</t>
  </si>
  <si>
    <t>8.03</t>
  </si>
  <si>
    <t>0.7215</t>
  </si>
  <si>
    <t>0.6873</t>
  </si>
  <si>
    <t>3.56</t>
  </si>
  <si>
    <t>3.05</t>
  </si>
  <si>
    <t>9043.80</t>
  </si>
  <si>
    <t>7246.30</t>
  </si>
  <si>
    <t>2.89</t>
  </si>
  <si>
    <t>0.60</t>
  </si>
  <si>
    <t>0.25</t>
  </si>
  <si>
    <t>3.71</t>
  </si>
  <si>
    <t>47.49</t>
  </si>
  <si>
    <t>4.72</t>
  </si>
  <si>
    <t>2.92</t>
  </si>
  <si>
    <t>2.27</t>
  </si>
  <si>
    <t>10.61</t>
  </si>
  <si>
    <t>0.76</t>
  </si>
  <si>
    <t>0.5817</t>
  </si>
  <si>
    <t>0.5814</t>
  </si>
  <si>
    <t>8.33</t>
  </si>
  <si>
    <t>8338.11</t>
  </si>
  <si>
    <t>3.14</t>
  </si>
  <si>
    <t>51.61</t>
  </si>
  <si>
    <t>1.13</t>
  </si>
  <si>
    <t>226.56</t>
  </si>
  <si>
    <t>0.5449</t>
  </si>
  <si>
    <t>8131.25</t>
  </si>
  <si>
    <t>90.91</t>
  </si>
  <si>
    <t>9.09</t>
  </si>
  <si>
    <t>4.88</t>
  </si>
  <si>
    <t>6.04</t>
  </si>
  <si>
    <t>8.45</t>
  </si>
  <si>
    <t>0.6292</t>
  </si>
  <si>
    <t>0.6016</t>
  </si>
  <si>
    <t>9517.48</t>
  </si>
  <si>
    <t>8677.26</t>
  </si>
  <si>
    <t>0.50</t>
  </si>
  <si>
    <t>0.7528</t>
  </si>
  <si>
    <t>0.7493</t>
  </si>
  <si>
    <t>28.21</t>
  </si>
  <si>
    <t>1.82</t>
  </si>
  <si>
    <t>7260.33</t>
  </si>
  <si>
    <t>4.90</t>
  </si>
  <si>
    <t>67.53</t>
  </si>
  <si>
    <t>6.40</t>
  </si>
  <si>
    <t>1.05</t>
  </si>
  <si>
    <t>255.21</t>
  </si>
  <si>
    <t>5.21</t>
  </si>
  <si>
    <t>1.0337</t>
  </si>
  <si>
    <t>0.4786</t>
  </si>
  <si>
    <t>0.7616</t>
  </si>
  <si>
    <t>3.17</t>
  </si>
  <si>
    <t>3.26</t>
  </si>
  <si>
    <t>6489.79</t>
  </si>
  <si>
    <t>12912.93</t>
  </si>
  <si>
    <t>6909.43</t>
  </si>
  <si>
    <t>0.13</t>
  </si>
  <si>
    <t>1.3393</t>
  </si>
  <si>
    <t>7026.80</t>
  </si>
  <si>
    <t>1.48</t>
  </si>
  <si>
    <t>2.46</t>
  </si>
  <si>
    <t>12.32</t>
  </si>
  <si>
    <t>3.94</t>
  </si>
  <si>
    <t>0.7531</t>
  </si>
  <si>
    <t>0.7497</t>
  </si>
  <si>
    <t>9649.41</t>
  </si>
  <si>
    <t>4.49</t>
  </si>
  <si>
    <t>56.41</t>
  </si>
  <si>
    <t>4.77</t>
  </si>
  <si>
    <t>204.30</t>
  </si>
  <si>
    <t>0.8377</t>
  </si>
  <si>
    <t>3.84</t>
  </si>
  <si>
    <t>3.57</t>
  </si>
  <si>
    <t>9264.22</t>
  </si>
  <si>
    <t>1.1736</t>
  </si>
  <si>
    <t>10551.03</t>
  </si>
  <si>
    <t>6.19</t>
  </si>
  <si>
    <t>0.5534</t>
  </si>
  <si>
    <t>0.5514</t>
  </si>
  <si>
    <t>13.88</t>
  </si>
  <si>
    <t>10433.52</t>
  </si>
  <si>
    <t>70.55</t>
  </si>
  <si>
    <t>6.42</t>
  </si>
  <si>
    <t>1.15</t>
  </si>
  <si>
    <t>256.28</t>
  </si>
  <si>
    <t>0.6007</t>
  </si>
  <si>
    <t>0.6408</t>
  </si>
  <si>
    <t>0.3883</t>
  </si>
  <si>
    <t>2.72</t>
  </si>
  <si>
    <t>4.24</t>
  </si>
  <si>
    <t>2.51</t>
  </si>
  <si>
    <t>8077.04</t>
  </si>
  <si>
    <t>11476.14</t>
  </si>
  <si>
    <t>9222.58</t>
  </si>
  <si>
    <t>1.49</t>
  </si>
  <si>
    <t>14.93</t>
  </si>
  <si>
    <t>22.39</t>
  </si>
  <si>
    <t>0.7032</t>
  </si>
  <si>
    <t>0.7025</t>
  </si>
  <si>
    <t>23.88</t>
  </si>
  <si>
    <t>7633.43</t>
  </si>
  <si>
    <t>56.22</t>
  </si>
  <si>
    <t>4.79</t>
  </si>
  <si>
    <t>1.12</t>
  </si>
  <si>
    <t>149.25</t>
  </si>
  <si>
    <t>0.7310</t>
  </si>
  <si>
    <t>0.7836</t>
  </si>
  <si>
    <t>4.22</t>
  </si>
  <si>
    <t>3.91</t>
  </si>
  <si>
    <t>3.64</t>
  </si>
  <si>
    <t>10537.29</t>
  </si>
  <si>
    <t>6948.22</t>
  </si>
  <si>
    <t>วันนอน</t>
  </si>
  <si>
    <t>เตียงจริง 14</t>
  </si>
  <si>
    <t>เตียงขึ้นทะเบียน 10</t>
  </si>
  <si>
    <t>CMI = ค่าน้ำหนักสัมพัทธ์(RW)ของผู้ป่วยใน/จำนวนผู้ป่วยใน</t>
  </si>
  <si>
    <t>อัตราการใช้เตียง =จำนวนผู้ป่วยใน/จำนวนเตียง</t>
  </si>
  <si>
    <t>อัตราครองเตียง = (ผลรวมจำนวนวันนอนผู้ป่วยใน X 100)/(จำนวนเตียงของโรงพยาบาล X จำนวนวัน)</t>
  </si>
  <si>
    <t>เตียงจริง 532</t>
  </si>
  <si>
    <t>เตียงขึ้นทะเบียน 522</t>
  </si>
  <si>
    <t>เตียงจริง 30</t>
  </si>
  <si>
    <t>เตียงขึ้นทะเบียน 30</t>
  </si>
  <si>
    <t>เตียงจริง 36</t>
  </si>
  <si>
    <t>เตียงขึ้นทะเบียน 60</t>
  </si>
  <si>
    <t>สมเด็จ ฯ</t>
  </si>
  <si>
    <t>เตียงจริง 28</t>
  </si>
  <si>
    <t>เตียงจริง 40</t>
  </si>
  <si>
    <t>เตียงจริง 46</t>
  </si>
  <si>
    <t>เตียงจริง 39</t>
  </si>
  <si>
    <t>เตียงจริง 10</t>
  </si>
  <si>
    <t>เตียงจริง 31</t>
  </si>
  <si>
    <t>เตียงจริง 22</t>
  </si>
  <si>
    <t>ดัชนีชี้วัดจากข้อมูลผู้ป่วยในที่ใช้จัดทำกลุ่มวินิจฉัยโรคร่วม(DRGs) ตุลาคม 2557 ณ 30 ธันวาคม 2557</t>
  </si>
  <si>
    <t>4.18</t>
  </si>
  <si>
    <t>1.2539</t>
  </si>
  <si>
    <t>5.78</t>
  </si>
  <si>
    <t>5.53</t>
  </si>
  <si>
    <t>5.27</t>
  </si>
  <si>
    <t>5.54</t>
  </si>
  <si>
    <t>16827.77</t>
  </si>
  <si>
    <t>33.33</t>
  </si>
  <si>
    <t>43.40</t>
  </si>
  <si>
    <t>2.78</t>
  </si>
  <si>
    <t>88.89</t>
  </si>
  <si>
    <t>1.3699</t>
  </si>
  <si>
    <t>14249.61</t>
  </si>
  <si>
    <t>1.23</t>
  </si>
  <si>
    <t>21.47</t>
  </si>
  <si>
    <t>14.11</t>
  </si>
  <si>
    <t>0.7631</t>
  </si>
  <si>
    <t>0.7571</t>
  </si>
  <si>
    <t>23.93</t>
  </si>
  <si>
    <t>7110.74</t>
  </si>
  <si>
    <t>48.22</t>
  </si>
  <si>
    <t>5.43</t>
  </si>
  <si>
    <t>276.07</t>
  </si>
  <si>
    <t>0.6320</t>
  </si>
  <si>
    <t>0.3716</t>
  </si>
  <si>
    <t>0.8164</t>
  </si>
  <si>
    <t>0.5818</t>
  </si>
  <si>
    <t>1.95</t>
  </si>
  <si>
    <t>2.66</t>
  </si>
  <si>
    <t>7025.87</t>
  </si>
  <si>
    <t>11569.46</t>
  </si>
  <si>
    <t>7101.49</t>
  </si>
  <si>
    <t>6667.99</t>
  </si>
  <si>
    <t>0.12</t>
  </si>
  <si>
    <t>0.8126</t>
  </si>
  <si>
    <t>7970.90</t>
  </si>
  <si>
    <t>1.41</t>
  </si>
  <si>
    <t>0.6572</t>
  </si>
  <si>
    <t>0.6537</t>
  </si>
  <si>
    <t>8411.24</t>
  </si>
  <si>
    <t>0.48</t>
  </si>
  <si>
    <t>0.35</t>
  </si>
  <si>
    <t>62.22</t>
  </si>
  <si>
    <t>5.81</t>
  </si>
  <si>
    <t>0.99</t>
  </si>
  <si>
    <t>215.31</t>
  </si>
  <si>
    <t>0.6140</t>
  </si>
  <si>
    <t>0.4622</t>
  </si>
  <si>
    <t>0.6690</t>
  </si>
  <si>
    <t>0.8249</t>
  </si>
  <si>
    <t>3.13</t>
  </si>
  <si>
    <t>2.94</t>
  </si>
  <si>
    <t>3.20</t>
  </si>
  <si>
    <t>12941.13</t>
  </si>
  <si>
    <t>9540.75</t>
  </si>
  <si>
    <t>8038.84</t>
  </si>
  <si>
    <t>6833.20</t>
  </si>
  <si>
    <t>1.0877</t>
  </si>
  <si>
    <t>7548.47</t>
  </si>
  <si>
    <t>14.13</t>
  </si>
  <si>
    <t>0.7499</t>
  </si>
  <si>
    <t>0.7430</t>
  </si>
  <si>
    <t>16.30</t>
  </si>
  <si>
    <t>7241.35</t>
  </si>
  <si>
    <t>2.65</t>
  </si>
  <si>
    <t>38.21</t>
  </si>
  <si>
    <t>130.43</t>
  </si>
  <si>
    <t>0.8884</t>
  </si>
  <si>
    <t>0.5290</t>
  </si>
  <si>
    <t>0.7572</t>
  </si>
  <si>
    <t>0.7766</t>
  </si>
  <si>
    <t>2.70</t>
  </si>
  <si>
    <t>3.68</t>
  </si>
  <si>
    <t>7016.39</t>
  </si>
  <si>
    <t>7018.74</t>
  </si>
  <si>
    <t>7335.34</t>
  </si>
  <si>
    <t>6409.12</t>
  </si>
  <si>
    <t>0.15</t>
  </si>
  <si>
    <t>1.0605</t>
  </si>
  <si>
    <t>7638.90</t>
  </si>
  <si>
    <t>3.24</t>
  </si>
  <si>
    <t>0.9151</t>
  </si>
  <si>
    <t>7942.55</t>
  </si>
  <si>
    <t>4.82</t>
  </si>
  <si>
    <t>12.65</t>
  </si>
  <si>
    <t>6.02</t>
  </si>
  <si>
    <t>0.7170</t>
  </si>
  <si>
    <t>0.7122</t>
  </si>
  <si>
    <t>22.29</t>
  </si>
  <si>
    <t>8330.02</t>
  </si>
  <si>
    <t>0.52</t>
  </si>
  <si>
    <t>0.46</t>
  </si>
  <si>
    <t>3.63</t>
  </si>
  <si>
    <t>61.22</t>
  </si>
  <si>
    <t>1.04</t>
  </si>
  <si>
    <t>272.73</t>
  </si>
  <si>
    <t>0.9233</t>
  </si>
  <si>
    <t>0.3501</t>
  </si>
  <si>
    <t>0.7230</t>
  </si>
  <si>
    <t>0.4686</t>
  </si>
  <si>
    <t>4.89</t>
  </si>
  <si>
    <t>1.91</t>
  </si>
  <si>
    <t>3.27</t>
  </si>
  <si>
    <t>3.34</t>
  </si>
  <si>
    <t>11575.67</t>
  </si>
  <si>
    <t>8440.20</t>
  </si>
  <si>
    <t>7740.50</t>
  </si>
  <si>
    <t>11253.73</t>
  </si>
  <si>
    <t>0.19</t>
  </si>
  <si>
    <t>1.0935</t>
  </si>
  <si>
    <t>8526.17</t>
  </si>
  <si>
    <t>5.32</t>
  </si>
  <si>
    <t>9.57</t>
  </si>
  <si>
    <t>1.06</t>
  </si>
  <si>
    <t>0.7042</t>
  </si>
  <si>
    <t>0.7110</t>
  </si>
  <si>
    <t>14.89</t>
  </si>
  <si>
    <t>10636.93</t>
  </si>
  <si>
    <t>2.29</t>
  </si>
  <si>
    <t>55.11</t>
  </si>
  <si>
    <t>223.40</t>
  </si>
  <si>
    <t>0.2486</t>
  </si>
  <si>
    <t>0.5203</t>
  </si>
  <si>
    <t>0.4203</t>
  </si>
  <si>
    <t>1.57</t>
  </si>
  <si>
    <t>6.21</t>
  </si>
  <si>
    <t>2.64</t>
  </si>
  <si>
    <t>5.28</t>
  </si>
  <si>
    <t>4835.08</t>
  </si>
  <si>
    <t>4896.62</t>
  </si>
  <si>
    <t>11036.36</t>
  </si>
  <si>
    <t>10460.93</t>
  </si>
  <si>
    <t>1.3705</t>
  </si>
  <si>
    <t>11268.33</t>
  </si>
  <si>
    <t>0.72</t>
  </si>
  <si>
    <t>5.40</t>
  </si>
  <si>
    <t>9.71</t>
  </si>
  <si>
    <t>1.08</t>
  </si>
  <si>
    <t>0.5327</t>
  </si>
  <si>
    <t>0.5305</t>
  </si>
  <si>
    <t>11.51</t>
  </si>
  <si>
    <t>10908.68</t>
  </si>
  <si>
    <t>0.67</t>
  </si>
  <si>
    <t>4.61</t>
  </si>
  <si>
    <t>63.25</t>
  </si>
  <si>
    <t>6.62</t>
  </si>
  <si>
    <t>236.43</t>
  </si>
  <si>
    <t>0.5791</t>
  </si>
  <si>
    <t>0.3639</t>
  </si>
  <si>
    <t>0.5729</t>
  </si>
  <si>
    <t>0.3944</t>
  </si>
  <si>
    <t>2.06</t>
  </si>
  <si>
    <t>2.83</t>
  </si>
  <si>
    <t>13432.92</t>
  </si>
  <si>
    <t>9766.10</t>
  </si>
  <si>
    <t>10828.80</t>
  </si>
  <si>
    <t>11116.87</t>
  </si>
  <si>
    <t>0.8050</t>
  </si>
  <si>
    <t>18155.30</t>
  </si>
  <si>
    <t>3.80</t>
  </si>
  <si>
    <t>1.75</t>
  </si>
  <si>
    <t>4.93</t>
  </si>
  <si>
    <t>0.5298</t>
  </si>
  <si>
    <t>0.5306</t>
  </si>
  <si>
    <t>8.87</t>
  </si>
  <si>
    <t>10992.25</t>
  </si>
  <si>
    <t>0.65</t>
  </si>
  <si>
    <t>4.20</t>
  </si>
  <si>
    <t>62.90</t>
  </si>
  <si>
    <t>6.32</t>
  </si>
  <si>
    <t>1.07</t>
  </si>
  <si>
    <t>280.61</t>
  </si>
  <si>
    <t>0.5624</t>
  </si>
  <si>
    <t>0.5645</t>
  </si>
  <si>
    <t>0.6093</t>
  </si>
  <si>
    <t>0.3554</t>
  </si>
  <si>
    <t>3.15</t>
  </si>
  <si>
    <t>2.16</t>
  </si>
  <si>
    <t>2.97</t>
  </si>
  <si>
    <t>14346.08</t>
  </si>
  <si>
    <t>14047.34</t>
  </si>
  <si>
    <t>10305.15</t>
  </si>
  <si>
    <t>10604.00</t>
  </si>
  <si>
    <t>0.6622</t>
  </si>
  <si>
    <t>13654.14</t>
  </si>
  <si>
    <t>1.67</t>
  </si>
  <si>
    <t>15.00</t>
  </si>
  <si>
    <t>0.8255</t>
  </si>
  <si>
    <t>0.8215</t>
  </si>
  <si>
    <t>26.67</t>
  </si>
  <si>
    <t>5690.79</t>
  </si>
  <si>
    <t>1.76</t>
  </si>
  <si>
    <t>29.38</t>
  </si>
  <si>
    <t>0.90</t>
  </si>
  <si>
    <t>157.89</t>
  </si>
  <si>
    <t>0.7691</t>
  </si>
  <si>
    <t>0.5517</t>
  </si>
  <si>
    <t>0.9045</t>
  </si>
  <si>
    <t>0.3863</t>
  </si>
  <si>
    <t>1.33</t>
  </si>
  <si>
    <t>4178.42</t>
  </si>
  <si>
    <t>11089.36</t>
  </si>
  <si>
    <t>5595.39</t>
  </si>
  <si>
    <t>6263.22</t>
  </si>
  <si>
    <t>0.6072</t>
  </si>
  <si>
    <t>8161.40</t>
  </si>
  <si>
    <t>4.48</t>
  </si>
  <si>
    <t>26.87</t>
  </si>
  <si>
    <t>10.45</t>
  </si>
  <si>
    <t>0.7341</t>
  </si>
  <si>
    <t>0.7293</t>
  </si>
  <si>
    <t>20.90</t>
  </si>
  <si>
    <t>6999.99</t>
  </si>
  <si>
    <t>2.12</t>
  </si>
  <si>
    <t>62.76</t>
  </si>
  <si>
    <t>208.96</t>
  </si>
  <si>
    <t>0.6399</t>
  </si>
  <si>
    <t>0.2758</t>
  </si>
  <si>
    <t>0.7768</t>
  </si>
  <si>
    <t>0.4875</t>
  </si>
  <si>
    <t>3.67</t>
  </si>
  <si>
    <t>8101.46</t>
  </si>
  <si>
    <t>5210.30</t>
  </si>
  <si>
    <t>6757.99</t>
  </si>
  <si>
    <t>7812.08</t>
  </si>
  <si>
    <t>0.7563</t>
  </si>
  <si>
    <t>5131.71</t>
  </si>
  <si>
    <t>49.06</t>
  </si>
  <si>
    <t>31.73</t>
  </si>
  <si>
    <t>12.90</t>
  </si>
  <si>
    <t>3</t>
  </si>
  <si>
    <t>3.32</t>
  </si>
  <si>
    <t>21.09</t>
  </si>
  <si>
    <t>8.44</t>
  </si>
  <si>
    <t>50.62</t>
  </si>
  <si>
    <t>1.4379</t>
  </si>
  <si>
    <t>1.4366</t>
  </si>
  <si>
    <t>16.16</t>
  </si>
  <si>
    <t>23.48</t>
  </si>
  <si>
    <t>13852.95</t>
  </si>
  <si>
    <t>0.10</t>
  </si>
  <si>
    <t>26.65</t>
  </si>
  <si>
    <t>99.75</t>
  </si>
  <si>
    <t>1.17</t>
  </si>
  <si>
    <t>16.85</t>
  </si>
  <si>
    <t>2.0318</t>
  </si>
  <si>
    <t>0.7111</t>
  </si>
  <si>
    <t>1.7268</t>
  </si>
  <si>
    <t>0.9522</t>
  </si>
  <si>
    <t>16471.40</t>
  </si>
  <si>
    <t>11613.46</t>
  </si>
  <si>
    <t>14071.96</t>
  </si>
  <si>
    <t>11514.52</t>
  </si>
  <si>
    <t>2.0164</t>
  </si>
  <si>
    <t>2.8360</t>
  </si>
  <si>
    <t>0.3723</t>
  </si>
  <si>
    <t>15149.74</t>
  </si>
  <si>
    <t>23325.28</t>
  </si>
  <si>
    <t>3368.90</t>
  </si>
  <si>
    <t>3.31</t>
  </si>
  <si>
    <t>6.89</t>
  </si>
  <si>
    <t>6.34</t>
  </si>
  <si>
    <t>0.6451</t>
  </si>
  <si>
    <t>0.6428</t>
  </si>
  <si>
    <t>11.29</t>
  </si>
  <si>
    <t>9261.38</t>
  </si>
  <si>
    <t>101.05</t>
  </si>
  <si>
    <t>8.53</t>
  </si>
  <si>
    <t>164.22</t>
  </si>
  <si>
    <t>0.6512</t>
  </si>
  <si>
    <t>3.77</t>
  </si>
  <si>
    <t>3.59</t>
  </si>
  <si>
    <t>9396.66</t>
  </si>
  <si>
    <t>1.1618</t>
  </si>
  <si>
    <t>8552.62</t>
  </si>
  <si>
    <t>3.44</t>
  </si>
  <si>
    <t>1.10</t>
  </si>
  <si>
    <t>3.73</t>
  </si>
  <si>
    <t>1.80</t>
  </si>
  <si>
    <t>6.25</t>
  </si>
  <si>
    <t>10.34</t>
  </si>
  <si>
    <t>37.29</t>
  </si>
  <si>
    <t>4.31</t>
  </si>
  <si>
    <t>38.79</t>
  </si>
  <si>
    <t>0.26</t>
  </si>
  <si>
    <t>12.73</t>
  </si>
  <si>
    <t>1.35</t>
  </si>
  <si>
    <t>2.40</t>
  </si>
  <si>
    <t>7.19</t>
  </si>
  <si>
    <t>0.39</t>
  </si>
  <si>
    <t>2.73</t>
  </si>
  <si>
    <t>57.96</t>
  </si>
  <si>
    <t>4.47</t>
  </si>
  <si>
    <t>5.07</t>
  </si>
  <si>
    <t>3.87</t>
  </si>
  <si>
    <t>2.31</t>
  </si>
  <si>
    <t>3.85</t>
  </si>
  <si>
    <t>5.14</t>
  </si>
  <si>
    <t>0.6363</t>
  </si>
  <si>
    <t>0.6325</t>
  </si>
  <si>
    <t>14.23</t>
  </si>
  <si>
    <t>10108.33</t>
  </si>
  <si>
    <t>64.57</t>
  </si>
  <si>
    <t>5.22</t>
  </si>
  <si>
    <t>1.14</t>
  </si>
  <si>
    <t>195.83</t>
  </si>
  <si>
    <t>4.17</t>
  </si>
  <si>
    <t>0.6710</t>
  </si>
  <si>
    <t>0.4222</t>
  </si>
  <si>
    <t>0.6955</t>
  </si>
  <si>
    <t>0.6097</t>
  </si>
  <si>
    <t>3.69</t>
  </si>
  <si>
    <t>4.02</t>
  </si>
  <si>
    <t>3.65</t>
  </si>
  <si>
    <t>11501.19</t>
  </si>
  <si>
    <t>9468.64</t>
  </si>
  <si>
    <t>8079.67</t>
  </si>
  <si>
    <t>12247.03</t>
  </si>
  <si>
    <t>0.8931</t>
  </si>
  <si>
    <t>6500.09</t>
  </si>
  <si>
    <t>4.19</t>
  </si>
  <si>
    <t>26.15</t>
  </si>
  <si>
    <t>16.50</t>
  </si>
  <si>
    <t>26.13</t>
  </si>
  <si>
    <t>8.21</t>
  </si>
  <si>
    <t>2.61</t>
  </si>
  <si>
    <t>99.63</t>
  </si>
  <si>
    <t>7.96</t>
  </si>
  <si>
    <t>5.68</t>
  </si>
  <si>
    <t>3.35</t>
  </si>
  <si>
    <t>5.20</t>
  </si>
  <si>
    <t>73.68</t>
  </si>
  <si>
    <t>43.39</t>
  </si>
  <si>
    <t>51.82</t>
  </si>
  <si>
    <t>49.42</t>
  </si>
  <si>
    <t>31.88</t>
  </si>
  <si>
    <t>5.80</t>
  </si>
  <si>
    <t>59.42</t>
  </si>
  <si>
    <t>2.90</t>
  </si>
  <si>
    <t>26.40</t>
  </si>
  <si>
    <t>73.60</t>
  </si>
  <si>
    <t>1.89</t>
  </si>
  <si>
    <t>7.55</t>
  </si>
  <si>
    <t>0.5633</t>
  </si>
  <si>
    <t>0.5611</t>
  </si>
  <si>
    <t>9973.81</t>
  </si>
  <si>
    <t>59.00</t>
  </si>
  <si>
    <t>5.30</t>
  </si>
  <si>
    <t>1.03</t>
  </si>
  <si>
    <t>339.62</t>
  </si>
  <si>
    <t>0.5839</t>
  </si>
  <si>
    <t>0.5681</t>
  </si>
  <si>
    <t>3.39</t>
  </si>
  <si>
    <t>9897.48</t>
  </si>
  <si>
    <t>7794.40</t>
  </si>
  <si>
    <t>1.6650</t>
  </si>
  <si>
    <t>4841.44</t>
  </si>
  <si>
    <t>0.5749</t>
  </si>
  <si>
    <t>10257.66</t>
  </si>
  <si>
    <t>1.39</t>
  </si>
  <si>
    <t>48.67</t>
  </si>
  <si>
    <t>266.67</t>
  </si>
  <si>
    <t>0.3006</t>
  </si>
  <si>
    <t>0.6334</t>
  </si>
  <si>
    <t>0.3386</t>
  </si>
  <si>
    <t>3.74</t>
  </si>
  <si>
    <t>5848.18</t>
  </si>
  <si>
    <t>8138.88</t>
  </si>
  <si>
    <t>10909.99</t>
  </si>
  <si>
    <t>6516.02</t>
  </si>
  <si>
    <t>0.5508</t>
  </si>
  <si>
    <t>6274.71</t>
  </si>
  <si>
    <t>13.54</t>
  </si>
  <si>
    <t>5.87</t>
  </si>
  <si>
    <t>48.08</t>
  </si>
  <si>
    <t>1.4857</t>
  </si>
  <si>
    <t>1.4828</t>
  </si>
  <si>
    <t>18.22</t>
  </si>
  <si>
    <t>25.51</t>
  </si>
  <si>
    <t>13343.23</t>
  </si>
  <si>
    <t>0.11</t>
  </si>
  <si>
    <t>0.27</t>
  </si>
  <si>
    <t>24.94</t>
  </si>
  <si>
    <t>92.11</t>
  </si>
  <si>
    <t>5.11</t>
  </si>
  <si>
    <t>13.60</t>
  </si>
  <si>
    <t>2.3482</t>
  </si>
  <si>
    <t>0.9250</t>
  </si>
  <si>
    <t>1.6598</t>
  </si>
  <si>
    <t>1.0106</t>
  </si>
  <si>
    <t>16530.94</t>
  </si>
  <si>
    <t>12834.66</t>
  </si>
  <si>
    <t>13142.12</t>
  </si>
  <si>
    <t>11385.60</t>
  </si>
  <si>
    <t>2.4551</t>
  </si>
  <si>
    <t>5.5256</t>
  </si>
  <si>
    <t>0.7234</t>
  </si>
  <si>
    <t>12804.77</t>
  </si>
  <si>
    <t>13908.55</t>
  </si>
  <si>
    <t>505.72</t>
  </si>
  <si>
    <t>6.29</t>
  </si>
  <si>
    <t>7.32</t>
  </si>
  <si>
    <t>0.6249</t>
  </si>
  <si>
    <t>0.6211</t>
  </si>
  <si>
    <t>13.14</t>
  </si>
  <si>
    <t>8021.69</t>
  </si>
  <si>
    <t>85.50</t>
  </si>
  <si>
    <t>8.05</t>
  </si>
  <si>
    <t>0.96</t>
  </si>
  <si>
    <t>186.34</t>
  </si>
  <si>
    <t>0.6950</t>
  </si>
  <si>
    <t>0.5699</t>
  </si>
  <si>
    <t>0.6381</t>
  </si>
  <si>
    <t>0.5447</t>
  </si>
  <si>
    <t>2.77</t>
  </si>
  <si>
    <t>11514.85</t>
  </si>
  <si>
    <t>8459.07</t>
  </si>
  <si>
    <t>7476.56</t>
  </si>
  <si>
    <t>9119.56</t>
  </si>
  <si>
    <t>0.30</t>
  </si>
  <si>
    <t>2.07</t>
  </si>
  <si>
    <t>5.70</t>
  </si>
  <si>
    <t>20.73</t>
  </si>
  <si>
    <t>19.69</t>
  </si>
  <si>
    <t>0.8138</t>
  </si>
  <si>
    <t>0.8047</t>
  </si>
  <si>
    <t>24.87</t>
  </si>
  <si>
    <t>7053.16</t>
  </si>
  <si>
    <t>6.43</t>
  </si>
  <si>
    <t>0.79</t>
  </si>
  <si>
    <t>279.79</t>
  </si>
  <si>
    <t>0.7161</t>
  </si>
  <si>
    <t>0.5365</t>
  </si>
  <si>
    <t>0.9064</t>
  </si>
  <si>
    <t>0.4157</t>
  </si>
  <si>
    <t>2.58</t>
  </si>
  <si>
    <t>2.79</t>
  </si>
  <si>
    <t>8765.50</t>
  </si>
  <si>
    <t>6962.78</t>
  </si>
  <si>
    <t>6760.23</t>
  </si>
  <si>
    <t>7962.66</t>
  </si>
  <si>
    <t>0.5259</t>
  </si>
  <si>
    <t>9794.04</t>
  </si>
  <si>
    <t>3.51</t>
  </si>
  <si>
    <t>4.08</t>
  </si>
  <si>
    <t>1.02</t>
  </si>
  <si>
    <t>2.15</t>
  </si>
  <si>
    <t>3.46</t>
  </si>
  <si>
    <t>9.72</t>
  </si>
  <si>
    <t>2.08</t>
  </si>
  <si>
    <t>4.21</t>
  </si>
  <si>
    <t>2.04</t>
  </si>
  <si>
    <t>13.27</t>
  </si>
  <si>
    <t>0.6561</t>
  </si>
  <si>
    <t>0.6554</t>
  </si>
  <si>
    <t>11.34</t>
  </si>
  <si>
    <t>8941.78</t>
  </si>
  <si>
    <t>2.57</t>
  </si>
  <si>
    <t>46.20</t>
  </si>
  <si>
    <t>1.29</t>
  </si>
  <si>
    <t>113.40</t>
  </si>
  <si>
    <t>0.7130</t>
  </si>
  <si>
    <t>0.4189</t>
  </si>
  <si>
    <t>0.6755</t>
  </si>
  <si>
    <t>0.2095</t>
  </si>
  <si>
    <t>4.30</t>
  </si>
  <si>
    <t>4.11</t>
  </si>
  <si>
    <t>11915.48</t>
  </si>
  <si>
    <t>12543.56</t>
  </si>
  <si>
    <t>8318.94</t>
  </si>
  <si>
    <t>15785.20</t>
  </si>
  <si>
    <t>0.9038</t>
  </si>
  <si>
    <t>11206.43</t>
  </si>
  <si>
    <t>2.41</t>
  </si>
  <si>
    <t>23.81</t>
  </si>
  <si>
    <t>9.52</t>
  </si>
  <si>
    <t>0.31</t>
  </si>
  <si>
    <t>0.7831</t>
  </si>
  <si>
    <t>0.4521</t>
  </si>
  <si>
    <t>4.33</t>
  </si>
  <si>
    <t>9755.72</t>
  </si>
  <si>
    <t>8641.26</t>
  </si>
  <si>
    <t>1.1144</t>
  </si>
  <si>
    <t>7207.19</t>
  </si>
  <si>
    <t>212.12</t>
  </si>
  <si>
    <t>4.36</t>
  </si>
  <si>
    <t>5.88</t>
  </si>
  <si>
    <t>6.94</t>
  </si>
  <si>
    <t>1.0755</t>
  </si>
  <si>
    <t>7393.35</t>
  </si>
  <si>
    <t>2.05</t>
  </si>
  <si>
    <t>13.52</t>
  </si>
  <si>
    <t>14.29</t>
  </si>
  <si>
    <t>0.6478</t>
  </si>
  <si>
    <t>0.6453</t>
  </si>
  <si>
    <t>16.39</t>
  </si>
  <si>
    <t>11691.05</t>
  </si>
  <si>
    <t>68.49</t>
  </si>
  <si>
    <t>5.97</t>
  </si>
  <si>
    <t>193.13</t>
  </si>
  <si>
    <t>0.6547</t>
  </si>
  <si>
    <t>0.4993</t>
  </si>
  <si>
    <t>0.7044</t>
  </si>
  <si>
    <t>0.3662</t>
  </si>
  <si>
    <t>2.44</t>
  </si>
  <si>
    <t>10887.84</t>
  </si>
  <si>
    <t>14156.10</t>
  </si>
  <si>
    <t>11214.27</t>
  </si>
  <si>
    <t>16134.20</t>
  </si>
  <si>
    <t>1.3666</t>
  </si>
  <si>
    <t>8156.98</t>
  </si>
  <si>
    <t>1.25</t>
  </si>
  <si>
    <t>0.2340</t>
  </si>
  <si>
    <t>0.1810</t>
  </si>
  <si>
    <t>3.12</t>
  </si>
  <si>
    <t>7508.55</t>
  </si>
  <si>
    <t>9944.75</t>
  </si>
  <si>
    <t>7.74</t>
  </si>
  <si>
    <t>5.16</t>
  </si>
  <si>
    <t>0.5969</t>
  </si>
  <si>
    <t>0.5931</t>
  </si>
  <si>
    <t>18.49</t>
  </si>
  <si>
    <t>3.70</t>
  </si>
  <si>
    <t>11428.74</t>
  </si>
  <si>
    <t>0.56</t>
  </si>
  <si>
    <t>57.23</t>
  </si>
  <si>
    <t>4.94</t>
  </si>
  <si>
    <t>227.27</t>
  </si>
  <si>
    <t>0.6495</t>
  </si>
  <si>
    <t>0.3818</t>
  </si>
  <si>
    <t>0.6246</t>
  </si>
  <si>
    <t>0.5666</t>
  </si>
  <si>
    <t>3.61</t>
  </si>
  <si>
    <t>13769.46</t>
  </si>
  <si>
    <t>7108.31</t>
  </si>
  <si>
    <t>12361.34</t>
  </si>
  <si>
    <t>8464.76</t>
  </si>
  <si>
    <t>1.0440</t>
  </si>
  <si>
    <t>6533.50</t>
  </si>
  <si>
    <t>0.7723</t>
  </si>
  <si>
    <t>0.7699</t>
  </si>
  <si>
    <t>23.61</t>
  </si>
  <si>
    <t>8185.93</t>
  </si>
  <si>
    <t>0.42</t>
  </si>
  <si>
    <t>38.56</t>
  </si>
  <si>
    <t>188.41</t>
  </si>
  <si>
    <t>0.6186</t>
  </si>
  <si>
    <t>0.3708</t>
  </si>
  <si>
    <t>0.8501</t>
  </si>
  <si>
    <t>0.2519</t>
  </si>
  <si>
    <t>5.33</t>
  </si>
  <si>
    <t>3.75</t>
  </si>
  <si>
    <t>19066.22</t>
  </si>
  <si>
    <t>9749.17</t>
  </si>
  <si>
    <t>7710.08</t>
  </si>
  <si>
    <t>9518.86</t>
  </si>
  <si>
    <t>0.3617</t>
  </si>
  <si>
    <t>9447.12</t>
  </si>
  <si>
    <t>23.40</t>
  </si>
  <si>
    <t>17.02</t>
  </si>
  <si>
    <t>0.6951</t>
  </si>
  <si>
    <t>0.6937</t>
  </si>
  <si>
    <t>21.28</t>
  </si>
  <si>
    <t>8525.84</t>
  </si>
  <si>
    <t>38.02</t>
  </si>
  <si>
    <t>297.87</t>
  </si>
  <si>
    <t>1.0633</t>
  </si>
  <si>
    <t>1.4948</t>
  </si>
  <si>
    <t>0.5668</t>
  </si>
  <si>
    <t>0.6129</t>
  </si>
  <si>
    <t>9032.25</t>
  </si>
  <si>
    <t>4258.09</t>
  </si>
  <si>
    <t>8454.19</t>
  </si>
  <si>
    <t>9839.62</t>
  </si>
  <si>
    <t>0.4935</t>
  </si>
  <si>
    <t>5056.45</t>
  </si>
  <si>
    <t>8.70</t>
  </si>
  <si>
    <t>3.07</t>
  </si>
  <si>
    <t>6.80</t>
  </si>
  <si>
    <t>9.00</t>
  </si>
  <si>
    <t>30.00</t>
  </si>
  <si>
    <t>82.58</t>
  </si>
  <si>
    <t>6.79</t>
  </si>
  <si>
    <t>1.1996</t>
  </si>
  <si>
    <t>0.6472</t>
  </si>
  <si>
    <t>6.99</t>
  </si>
  <si>
    <t>4.32</t>
  </si>
  <si>
    <t>5.83</t>
  </si>
  <si>
    <t>18514.29</t>
  </si>
  <si>
    <t>10617.91</t>
  </si>
  <si>
    <t>39.53</t>
  </si>
  <si>
    <t>31.58</t>
  </si>
  <si>
    <t>0.5135</t>
  </si>
  <si>
    <t>22939.25</t>
  </si>
  <si>
    <t>5.05</t>
  </si>
  <si>
    <t>5.06</t>
  </si>
  <si>
    <t>เตียงจริง 180</t>
  </si>
  <si>
    <t>4.15</t>
  </si>
  <si>
    <t>11.40</t>
  </si>
  <si>
    <t>0.6627</t>
  </si>
  <si>
    <t>21.76</t>
  </si>
  <si>
    <t>4.76</t>
  </si>
  <si>
    <t>8548.04</t>
  </si>
  <si>
    <t>4.41</t>
  </si>
  <si>
    <t>63.01</t>
  </si>
  <si>
    <t>6.23</t>
  </si>
  <si>
    <t>288.77</t>
  </si>
  <si>
    <t>5.35</t>
  </si>
  <si>
    <t>0.7486</t>
  </si>
  <si>
    <t>0.4121</t>
  </si>
  <si>
    <t>0.6849</t>
  </si>
  <si>
    <t>2.42</t>
  </si>
  <si>
    <t>12403.73</t>
  </si>
  <si>
    <t>9932.74</t>
  </si>
  <si>
    <t>8079.17</t>
  </si>
  <si>
    <t>1.0285</t>
  </si>
  <si>
    <t>8176.94</t>
  </si>
  <si>
    <t>72.73</t>
  </si>
  <si>
    <t>6.00</t>
  </si>
  <si>
    <t>8.02</t>
  </si>
  <si>
    <t>21.67</t>
  </si>
  <si>
    <t>22.92</t>
  </si>
  <si>
    <t>35.82</t>
  </si>
  <si>
    <t>46.67</t>
  </si>
  <si>
    <t>17.46</t>
  </si>
  <si>
    <t>13.89</t>
  </si>
  <si>
    <t>4</t>
  </si>
  <si>
    <t>11.26</t>
  </si>
  <si>
    <t>8.84</t>
  </si>
  <si>
    <t>17.09</t>
  </si>
  <si>
    <t>2.13</t>
  </si>
  <si>
    <t>25.64</t>
  </si>
  <si>
    <t>8.97</t>
  </si>
  <si>
    <t>54.27</t>
  </si>
  <si>
    <t>1.6385</t>
  </si>
  <si>
    <t>1.6384</t>
  </si>
  <si>
    <t>23.10</t>
  </si>
  <si>
    <t>14323.81</t>
  </si>
  <si>
    <t>0.34</t>
  </si>
  <si>
    <t>25.18</t>
  </si>
  <si>
    <t>103.21</t>
  </si>
  <si>
    <t>1.19</t>
  </si>
  <si>
    <t>100.77</t>
  </si>
  <si>
    <t>7.36</t>
  </si>
  <si>
    <t>1.9164</t>
  </si>
  <si>
    <t>0.8695</t>
  </si>
  <si>
    <t>1.9161</t>
  </si>
  <si>
    <t>1.1909</t>
  </si>
  <si>
    <t>6.59</t>
  </si>
  <si>
    <t>18282.53</t>
  </si>
  <si>
    <t>12701.95</t>
  </si>
  <si>
    <t>14005.21</t>
  </si>
  <si>
    <t>14394.38</t>
  </si>
  <si>
    <t>80.00</t>
  </si>
  <si>
    <t>52.27</t>
  </si>
  <si>
    <t>57.98</t>
  </si>
  <si>
    <t>57.08</t>
  </si>
  <si>
    <t>21.82</t>
  </si>
  <si>
    <t>76.36</t>
  </si>
  <si>
    <t>2.8875</t>
  </si>
  <si>
    <t>2.2601</t>
  </si>
  <si>
    <t>5.3501</t>
  </si>
  <si>
    <t>14331.98</t>
  </si>
  <si>
    <t>19094.96</t>
  </si>
  <si>
    <t>317.35</t>
  </si>
  <si>
    <t>8.60</t>
  </si>
  <si>
    <t>22.58</t>
  </si>
  <si>
    <t>9925.48</t>
  </si>
  <si>
    <t>2.24</t>
  </si>
  <si>
    <t>40.65</t>
  </si>
  <si>
    <t>161.29</t>
  </si>
  <si>
    <t>1.0207</t>
  </si>
  <si>
    <t>0.6988</t>
  </si>
  <si>
    <t>0.6754</t>
  </si>
  <si>
    <t>2.69</t>
  </si>
  <si>
    <t>7512.05</t>
  </si>
  <si>
    <t>10685.28</t>
  </si>
  <si>
    <t>8893.72</t>
  </si>
  <si>
    <t>16.07</t>
  </si>
  <si>
    <t>8.93</t>
  </si>
  <si>
    <t>0.6513</t>
  </si>
  <si>
    <t>0.6496</t>
  </si>
  <si>
    <t>170687.82</t>
  </si>
  <si>
    <t>1.92</t>
  </si>
  <si>
    <t>57.00</t>
  </si>
  <si>
    <t>5.60</t>
  </si>
  <si>
    <t>0.93</t>
  </si>
  <si>
    <t>214.29</t>
  </si>
  <si>
    <t>0.6689</t>
  </si>
  <si>
    <t>2.30</t>
  </si>
  <si>
    <t>6359.92</t>
  </si>
  <si>
    <t>209740.29</t>
  </si>
  <si>
    <t>0.4423</t>
  </si>
  <si>
    <t>5686.83</t>
  </si>
  <si>
    <t>0.6613</t>
  </si>
  <si>
    <t>0.6602</t>
  </si>
  <si>
    <t>16.83</t>
  </si>
  <si>
    <t>8981.95</t>
  </si>
  <si>
    <t>52.17</t>
  </si>
  <si>
    <t>168.32</t>
  </si>
  <si>
    <t>0.9706</t>
  </si>
  <si>
    <t>0.4322</t>
  </si>
  <si>
    <t>0.7323</t>
  </si>
  <si>
    <t>0.5356</t>
  </si>
  <si>
    <t>1.69</t>
  </si>
  <si>
    <t>3.01</t>
  </si>
  <si>
    <t>7982.18</t>
  </si>
  <si>
    <t>6097.34</t>
  </si>
  <si>
    <t>9657.49</t>
  </si>
  <si>
    <t>9017.27</t>
  </si>
  <si>
    <t>0.6899</t>
  </si>
  <si>
    <t>9772.99</t>
  </si>
  <si>
    <t>29.79</t>
  </si>
  <si>
    <t>1.1281</t>
  </si>
  <si>
    <t>1.1299</t>
  </si>
  <si>
    <t>14.43</t>
  </si>
  <si>
    <t>22.31</t>
  </si>
  <si>
    <t>13912.27</t>
  </si>
  <si>
    <t>12.45</t>
  </si>
  <si>
    <t>87.76</t>
  </si>
  <si>
    <t>4.91</t>
  </si>
  <si>
    <t>1.42</t>
  </si>
  <si>
    <t>0.8609</t>
  </si>
  <si>
    <t>1.3230</t>
  </si>
  <si>
    <t>14185.60</t>
  </si>
  <si>
    <t>13717.30</t>
  </si>
  <si>
    <t>0.44</t>
  </si>
  <si>
    <t>11.56</t>
  </si>
  <si>
    <t>0.7117</t>
  </si>
  <si>
    <t>0.7086</t>
  </si>
  <si>
    <t>17.78</t>
  </si>
  <si>
    <t>9043.65</t>
  </si>
  <si>
    <t>0.43</t>
  </si>
  <si>
    <t>4.69</t>
  </si>
  <si>
    <t>73.75</t>
  </si>
  <si>
    <t>215.25</t>
  </si>
  <si>
    <t>0.8811</t>
  </si>
  <si>
    <t>0.4377</t>
  </si>
  <si>
    <t>0.7517</t>
  </si>
  <si>
    <t>0.4306</t>
  </si>
  <si>
    <t>5.13</t>
  </si>
  <si>
    <t>12675.68</t>
  </si>
  <si>
    <t>7418.42</t>
  </si>
  <si>
    <t>8610.63</t>
  </si>
  <si>
    <t>7681.94</t>
  </si>
  <si>
    <t>0.9802</t>
  </si>
  <si>
    <t>5738.58</t>
  </si>
  <si>
    <t>2.39</t>
  </si>
  <si>
    <t>8.96</t>
  </si>
  <si>
    <t>5.37</t>
  </si>
  <si>
    <t>0.6492</t>
  </si>
  <si>
    <t>0.6449</t>
  </si>
  <si>
    <t>13.13</t>
  </si>
  <si>
    <t>9024.54</t>
  </si>
  <si>
    <t>91.53</t>
  </si>
  <si>
    <t>7.83</t>
  </si>
  <si>
    <t>185.30</t>
  </si>
  <si>
    <t>0.9034</t>
  </si>
  <si>
    <t>0.6659</t>
  </si>
  <si>
    <t>6.44</t>
  </si>
  <si>
    <t>3.55</t>
  </si>
  <si>
    <t>14264.73</t>
  </si>
  <si>
    <t>8490.44</t>
  </si>
  <si>
    <t>16.98</t>
  </si>
  <si>
    <t>21.70</t>
  </si>
  <si>
    <t>1.16</t>
  </si>
  <si>
    <t>25.49</t>
  </si>
  <si>
    <t>34.78</t>
  </si>
  <si>
    <t>33.59</t>
  </si>
  <si>
    <t>11.69</t>
  </si>
  <si>
    <t>10.96</t>
  </si>
  <si>
    <t>14.67</t>
  </si>
  <si>
    <t>9.54</t>
  </si>
  <si>
    <t>52.32</t>
  </si>
  <si>
    <t>1.5494</t>
  </si>
  <si>
    <t>1.5474</t>
  </si>
  <si>
    <t>20.19</t>
  </si>
  <si>
    <t>27.15</t>
  </si>
  <si>
    <t>13397.75</t>
  </si>
  <si>
    <t>0.24</t>
  </si>
  <si>
    <t>24.82</t>
  </si>
  <si>
    <t>93.36</t>
  </si>
  <si>
    <t>5.08</t>
  </si>
  <si>
    <t>100.63</t>
  </si>
  <si>
    <t>9.99</t>
  </si>
  <si>
    <t>1.9776</t>
  </si>
  <si>
    <t>0.9147</t>
  </si>
  <si>
    <t>1.7161</t>
  </si>
  <si>
    <t>1.2695</t>
  </si>
  <si>
    <t>8.32</t>
  </si>
  <si>
    <t>3.93</t>
  </si>
  <si>
    <t>4.07</t>
  </si>
  <si>
    <t>5.52</t>
  </si>
  <si>
    <t>18460.42</t>
  </si>
  <si>
    <t>12255.09</t>
  </si>
  <si>
    <t>13260.55</t>
  </si>
  <si>
    <t>10552.94</t>
  </si>
  <si>
    <t>76.19</t>
  </si>
  <si>
    <t>44.17</t>
  </si>
  <si>
    <t>59.90</t>
  </si>
  <si>
    <t>54.73</t>
  </si>
  <si>
    <t>26.92</t>
  </si>
  <si>
    <t>65.38</t>
  </si>
  <si>
    <t>2.8112</t>
  </si>
  <si>
    <t>1.2931</t>
  </si>
  <si>
    <t>1.7646</t>
  </si>
  <si>
    <t>12445.34</t>
  </si>
  <si>
    <t>8423.53</t>
  </si>
  <si>
    <t>185.76</t>
  </si>
  <si>
    <t>21.05</t>
  </si>
  <si>
    <t>13.70</t>
  </si>
  <si>
    <t>9.59</t>
  </si>
  <si>
    <t>0.22</t>
  </si>
  <si>
    <t>11.92</t>
  </si>
  <si>
    <t>82.65</t>
  </si>
  <si>
    <t>5.75</t>
  </si>
  <si>
    <t>5.31</t>
  </si>
  <si>
    <t>5.84</t>
  </si>
  <si>
    <t>6.06</t>
  </si>
  <si>
    <t>93.94</t>
  </si>
  <si>
    <t>1.8374</t>
  </si>
  <si>
    <t>6.77</t>
  </si>
  <si>
    <t>14.58</t>
  </si>
  <si>
    <t>0.7559</t>
  </si>
  <si>
    <t>0.7483</t>
  </si>
  <si>
    <t>24.48</t>
  </si>
  <si>
    <t>4.26</t>
  </si>
  <si>
    <t>8002.01</t>
  </si>
  <si>
    <t>4.16</t>
  </si>
  <si>
    <t>0.80</t>
  </si>
  <si>
    <t>312.50</t>
  </si>
  <si>
    <t>0.9239</t>
  </si>
  <si>
    <t>0.7382</t>
  </si>
  <si>
    <t>0.7735</t>
  </si>
  <si>
    <t>0.4896</t>
  </si>
  <si>
    <t>2.76</t>
  </si>
  <si>
    <t>13409.70</t>
  </si>
  <si>
    <t>5571.11</t>
  </si>
  <si>
    <t>7360.53</t>
  </si>
  <si>
    <t>8094.34</t>
  </si>
  <si>
    <t>0.9030</t>
  </si>
  <si>
    <t>5727.71</t>
  </si>
  <si>
    <t>10.10</t>
  </si>
  <si>
    <t>0.7325</t>
  </si>
  <si>
    <t>16.84</t>
  </si>
  <si>
    <t>8123.14</t>
  </si>
  <si>
    <t>4.65</t>
  </si>
  <si>
    <t>63.53</t>
  </si>
  <si>
    <t>5.39</t>
  </si>
  <si>
    <t>175.26</t>
  </si>
  <si>
    <t>0.6716</t>
  </si>
  <si>
    <t>0.5083</t>
  </si>
  <si>
    <t>0.7828</t>
  </si>
  <si>
    <t>0.4348</t>
  </si>
  <si>
    <t>2.47</t>
  </si>
  <si>
    <t>2.80</t>
  </si>
  <si>
    <t>3.66</t>
  </si>
  <si>
    <t>7812.31</t>
  </si>
  <si>
    <t>8546.61</t>
  </si>
  <si>
    <t>8032.81</t>
  </si>
  <si>
    <t>9991.41</t>
  </si>
  <si>
    <t>1.0001</t>
  </si>
  <si>
    <t>6715.74</t>
  </si>
  <si>
    <t>0.62</t>
  </si>
  <si>
    <t>0.5536</t>
  </si>
  <si>
    <t>0.5507</t>
  </si>
  <si>
    <t>7.41</t>
  </si>
  <si>
    <t>8379.66</t>
  </si>
  <si>
    <t>39.61</t>
  </si>
  <si>
    <t>211.54</t>
  </si>
  <si>
    <t>0.4872</t>
  </si>
  <si>
    <t>0.5761</t>
  </si>
  <si>
    <t>0.3616</t>
  </si>
  <si>
    <t>4.86</t>
  </si>
  <si>
    <t>2.81</t>
  </si>
  <si>
    <t>11863.07</t>
  </si>
  <si>
    <t>11007.20</t>
  </si>
  <si>
    <t>7332.10</t>
  </si>
  <si>
    <t>13084.86</t>
  </si>
  <si>
    <t>0.5487</t>
  </si>
  <si>
    <t>11434.33</t>
  </si>
  <si>
    <t>9.20</t>
  </si>
  <si>
    <t>0.6644</t>
  </si>
  <si>
    <t>0.6608</t>
  </si>
  <si>
    <t>6892.17</t>
  </si>
  <si>
    <t>30.95</t>
  </si>
  <si>
    <t>174.42</t>
  </si>
  <si>
    <t>0.8763</t>
  </si>
  <si>
    <t>0.3202</t>
  </si>
  <si>
    <t>0.6623</t>
  </si>
  <si>
    <t>0.3070</t>
  </si>
  <si>
    <t>2.11</t>
  </si>
  <si>
    <t>3.18</t>
  </si>
  <si>
    <t>3.02</t>
  </si>
  <si>
    <t>5164.57</t>
  </si>
  <si>
    <t>8490.68</t>
  </si>
  <si>
    <t>7117.50</t>
  </si>
  <si>
    <t>8242.67</t>
  </si>
  <si>
    <t>0.14</t>
  </si>
  <si>
    <t>0.8574</t>
  </si>
  <si>
    <t>8101.72</t>
  </si>
  <si>
    <t>7.82</t>
  </si>
  <si>
    <t>0.6540</t>
  </si>
  <si>
    <t>0.6498</t>
  </si>
  <si>
    <t>15.64</t>
  </si>
  <si>
    <t>8678.66</t>
  </si>
  <si>
    <t>5.76</t>
  </si>
  <si>
    <t>80.48</t>
  </si>
  <si>
    <t>7.28</t>
  </si>
  <si>
    <t>216.49</t>
  </si>
  <si>
    <t>0.8818</t>
  </si>
  <si>
    <t>0.6147</t>
  </si>
  <si>
    <t>0.6771</t>
  </si>
  <si>
    <t>0.4940</t>
  </si>
  <si>
    <t>2.84</t>
  </si>
  <si>
    <t>12182.30</t>
  </si>
  <si>
    <t>9387.50</t>
  </si>
  <si>
    <t>8494.33</t>
  </si>
  <si>
    <t>7592.45</t>
  </si>
  <si>
    <t>1.3225</t>
  </si>
  <si>
    <t>6900.32</t>
  </si>
  <si>
    <t>1.60</t>
  </si>
  <si>
    <t>6.95</t>
  </si>
  <si>
    <t>10.16</t>
  </si>
  <si>
    <t>2.14</t>
  </si>
  <si>
    <t>0.6774</t>
  </si>
  <si>
    <t>0.6784</t>
  </si>
  <si>
    <t>19.89</t>
  </si>
  <si>
    <t>7950.60</t>
  </si>
  <si>
    <t>62.04</t>
  </si>
  <si>
    <t>6.17</t>
  </si>
  <si>
    <t>264.86</t>
  </si>
  <si>
    <t>0.4303</t>
  </si>
  <si>
    <t>0.7062</t>
  </si>
  <si>
    <t>8678.05</t>
  </si>
  <si>
    <t>8584.44</t>
  </si>
  <si>
    <t>7838.64</t>
  </si>
  <si>
    <t>4548.70</t>
  </si>
  <si>
    <t>0.9875</t>
  </si>
  <si>
    <t>8498.04</t>
  </si>
  <si>
    <t>2.48</t>
  </si>
  <si>
    <t>0.7106</t>
  </si>
  <si>
    <t>0.7080</t>
  </si>
  <si>
    <t>14.91</t>
  </si>
  <si>
    <t>8402.18</t>
  </si>
  <si>
    <t>59.46</t>
  </si>
  <si>
    <t>201.26</t>
  </si>
  <si>
    <t>1.4092</t>
  </si>
  <si>
    <t>0.4894</t>
  </si>
  <si>
    <t>0.8519</t>
  </si>
  <si>
    <t>0.4291</t>
  </si>
  <si>
    <t>20.50</t>
  </si>
  <si>
    <t>1.72</t>
  </si>
  <si>
    <t>19553.62</t>
  </si>
  <si>
    <t>6813.11</t>
  </si>
  <si>
    <t>7983.75</t>
  </si>
  <si>
    <t>9262.88</t>
  </si>
  <si>
    <t>1.6076</t>
  </si>
  <si>
    <t>12012.26</t>
  </si>
  <si>
    <t>0.81</t>
  </si>
  <si>
    <t>6.50</t>
  </si>
  <si>
    <t>10.57</t>
  </si>
  <si>
    <t>0.7165</t>
  </si>
  <si>
    <t>0.7109</t>
  </si>
  <si>
    <t>15.04</t>
  </si>
  <si>
    <t>10424.50</t>
  </si>
  <si>
    <t>68.73</t>
  </si>
  <si>
    <t>6.08</t>
  </si>
  <si>
    <t>265.82</t>
  </si>
  <si>
    <t>0.8883</t>
  </si>
  <si>
    <t>0.6313</t>
  </si>
  <si>
    <t>0.7489</t>
  </si>
  <si>
    <t>0.4847</t>
  </si>
  <si>
    <t>6.55</t>
  </si>
  <si>
    <t>2.17</t>
  </si>
  <si>
    <t>23265.12</t>
  </si>
  <si>
    <t>7712.19</t>
  </si>
  <si>
    <t>9756.29</t>
  </si>
  <si>
    <t>10337.34</t>
  </si>
  <si>
    <t>0.9046</t>
  </si>
  <si>
    <t>9647.99</t>
  </si>
  <si>
    <t>4.35</t>
  </si>
  <si>
    <t>0.4567</t>
  </si>
  <si>
    <t>0.4540</t>
  </si>
  <si>
    <t>10179.51</t>
  </si>
  <si>
    <t>0.66</t>
  </si>
  <si>
    <t>44.52</t>
  </si>
  <si>
    <t>4.60</t>
  </si>
  <si>
    <t>282.61</t>
  </si>
  <si>
    <t>0.2826</t>
  </si>
  <si>
    <t>0.4711</t>
  </si>
  <si>
    <t>10717.07</t>
  </si>
  <si>
    <t>7564.79</t>
  </si>
  <si>
    <t>10153.44</t>
  </si>
  <si>
    <t>10544.86</t>
  </si>
  <si>
    <t>0.6000</t>
  </si>
  <si>
    <t>9284.48</t>
  </si>
  <si>
    <t>9.43</t>
  </si>
  <si>
    <t>6.60</t>
  </si>
  <si>
    <t>0.6786</t>
  </si>
  <si>
    <t>0.6772</t>
  </si>
  <si>
    <t>17.14</t>
  </si>
  <si>
    <t>10156.93</t>
  </si>
  <si>
    <t>4.45</t>
  </si>
  <si>
    <t>77.42</t>
  </si>
  <si>
    <t>162.56</t>
  </si>
  <si>
    <t>1.2294</t>
  </si>
  <si>
    <t>0.6066</t>
  </si>
  <si>
    <t>0.7252</t>
  </si>
  <si>
    <t>0.4854</t>
  </si>
  <si>
    <t>6.73</t>
  </si>
  <si>
    <t>3.78</t>
  </si>
  <si>
    <t>3.62</t>
  </si>
  <si>
    <t>12249.52</t>
  </si>
  <si>
    <t>11127.54</t>
  </si>
  <si>
    <t>10036.32</t>
  </si>
  <si>
    <t>9035.94</t>
  </si>
  <si>
    <t>0.8185</t>
  </si>
  <si>
    <t>9052.40</t>
  </si>
  <si>
    <t>0.7250</t>
  </si>
  <si>
    <t>0.7210</t>
  </si>
  <si>
    <t>21.79</t>
  </si>
  <si>
    <t>17.65</t>
  </si>
  <si>
    <t>8611.40</t>
  </si>
  <si>
    <t>36.07</t>
  </si>
  <si>
    <t>0.91</t>
  </si>
  <si>
    <t>191.78</t>
  </si>
  <si>
    <t>0.9782</t>
  </si>
  <si>
    <t>0.8294</t>
  </si>
  <si>
    <t>0.3492</t>
  </si>
  <si>
    <t>2.55</t>
  </si>
  <si>
    <t>8388.96</t>
  </si>
  <si>
    <t>6679.38</t>
  </si>
  <si>
    <t>8948.20</t>
  </si>
  <si>
    <t>8208.71</t>
  </si>
  <si>
    <t>0.8861</t>
  </si>
  <si>
    <t>4768.98</t>
  </si>
  <si>
    <t>23.53</t>
  </si>
  <si>
    <t>9.80</t>
  </si>
  <si>
    <t>0.7278</t>
  </si>
  <si>
    <t>0.7232</t>
  </si>
  <si>
    <t>29.41</t>
  </si>
  <si>
    <t>7951.52</t>
  </si>
  <si>
    <t>1.63</t>
  </si>
  <si>
    <t>45.57</t>
  </si>
  <si>
    <t>313.73</t>
  </si>
  <si>
    <t>0.8397</t>
  </si>
  <si>
    <t>0.4947</t>
  </si>
  <si>
    <t>0.7205</t>
  </si>
  <si>
    <t>0.4740</t>
  </si>
  <si>
    <t>1.44</t>
  </si>
  <si>
    <t>3.90</t>
  </si>
  <si>
    <t>7.00</t>
  </si>
  <si>
    <t>4548.44</t>
  </si>
  <si>
    <t>15688.89</t>
  </si>
  <si>
    <t>8370.66</t>
  </si>
  <si>
    <t>18115.61</t>
  </si>
  <si>
    <t>1.4815</t>
  </si>
  <si>
    <t>4621.70</t>
  </si>
  <si>
    <t>0.4635</t>
  </si>
  <si>
    <t>0.7235</t>
  </si>
  <si>
    <t>0.7365</t>
  </si>
  <si>
    <t>3.96</t>
  </si>
  <si>
    <t>11116.40</t>
  </si>
  <si>
    <t>9498.55</t>
  </si>
  <si>
    <t>8138.00</t>
  </si>
  <si>
    <t>0.9957</t>
  </si>
  <si>
    <t>6347.31</t>
  </si>
  <si>
    <t>9.40</t>
  </si>
  <si>
    <t>0.7477</t>
  </si>
  <si>
    <t>0.7448</t>
  </si>
  <si>
    <t>18.38</t>
  </si>
  <si>
    <t>9057.33</t>
  </si>
  <si>
    <t>61.85</t>
  </si>
  <si>
    <t>149.78</t>
  </si>
  <si>
    <t>1.0481</t>
  </si>
  <si>
    <t>9669.47</t>
  </si>
  <si>
    <t>ข้อมูลประกอบการวิเคราะห์ เพื่อใช้ในการประมาณการต้นทุน..เตียงจริง (ข้อมูล HDC) ณ  วันที่ 18 มีนาคม 2558</t>
  </si>
  <si>
    <t>10.36</t>
  </si>
  <si>
    <t>0.5518</t>
  </si>
  <si>
    <t>0.5472</t>
  </si>
  <si>
    <t>8716.68</t>
  </si>
  <si>
    <t>52.60</t>
  </si>
  <si>
    <t>168.42</t>
  </si>
  <si>
    <t>0.4349</t>
  </si>
  <si>
    <t>0.5274</t>
  </si>
  <si>
    <t>0.5054</t>
  </si>
  <si>
    <t>8882.34</t>
  </si>
  <si>
    <t>10047.32</t>
  </si>
  <si>
    <t>8718.58</t>
  </si>
  <si>
    <t>6848.77</t>
  </si>
  <si>
    <t>1.2699</t>
  </si>
  <si>
    <t>6558.92</t>
  </si>
  <si>
    <t>1.20</t>
  </si>
  <si>
    <t>10.84</t>
  </si>
  <si>
    <t>0.6158</t>
  </si>
  <si>
    <t>0.6143</t>
  </si>
  <si>
    <t>9502.28</t>
  </si>
  <si>
    <t>54.17</t>
  </si>
  <si>
    <t>4.56</t>
  </si>
  <si>
    <t>219.51</t>
  </si>
  <si>
    <t>0.7137</t>
  </si>
  <si>
    <t>0.5244</t>
  </si>
  <si>
    <t>0.6187</t>
  </si>
  <si>
    <t>0.4920</t>
  </si>
  <si>
    <t>2.20</t>
  </si>
  <si>
    <t>3.30</t>
  </si>
  <si>
    <t>3.58</t>
  </si>
  <si>
    <t>10650.28</t>
  </si>
  <si>
    <t>5493.38</t>
  </si>
  <si>
    <t>9657.61</t>
  </si>
  <si>
    <t>8237.56</t>
  </si>
  <si>
    <t>0.9939</t>
  </si>
  <si>
    <t>7276.89</t>
  </si>
  <si>
    <t>5.82</t>
  </si>
  <si>
    <t>8.99</t>
  </si>
  <si>
    <t>0.5583</t>
  </si>
  <si>
    <t>0.5572</t>
  </si>
  <si>
    <t>10.58</t>
  </si>
  <si>
    <t>12235.17</t>
  </si>
  <si>
    <t>68.91</t>
  </si>
  <si>
    <t>5.17</t>
  </si>
  <si>
    <t>0.7270</t>
  </si>
  <si>
    <t>0.3971</t>
  </si>
  <si>
    <t>0.5770</t>
  </si>
  <si>
    <t>0.3738</t>
  </si>
  <si>
    <t>4.95</t>
  </si>
  <si>
    <t>14078.53</t>
  </si>
  <si>
    <t>8780.86</t>
  </si>
  <si>
    <t>12268.13</t>
  </si>
  <si>
    <t>11663.04</t>
  </si>
  <si>
    <t>1.0339</t>
  </si>
  <si>
    <t>11025.98</t>
  </si>
  <si>
    <t>6.52</t>
  </si>
  <si>
    <t>0.6758</t>
  </si>
  <si>
    <t>0.6769</t>
  </si>
  <si>
    <t>12.66</t>
  </si>
  <si>
    <t>8383.37</t>
  </si>
  <si>
    <t>41.27</t>
  </si>
  <si>
    <t>1.30</t>
  </si>
  <si>
    <t>148.15</t>
  </si>
  <si>
    <t>0.6200</t>
  </si>
  <si>
    <t>0.3670</t>
  </si>
  <si>
    <t>0.3565</t>
  </si>
  <si>
    <t>2.25</t>
  </si>
  <si>
    <t>9939.11</t>
  </si>
  <si>
    <t>8685.11</t>
  </si>
  <si>
    <t>8200.53</t>
  </si>
  <si>
    <t>8614.31</t>
  </si>
  <si>
    <t>0.17</t>
  </si>
  <si>
    <t>0.6860</t>
  </si>
  <si>
    <t>11500.37</t>
  </si>
  <si>
    <t>0.7085</t>
  </si>
  <si>
    <t>21.69</t>
  </si>
  <si>
    <t>7084.49</t>
  </si>
  <si>
    <t>0.58</t>
  </si>
  <si>
    <t>56.79</t>
  </si>
  <si>
    <t>236.36</t>
  </si>
  <si>
    <t>0.9994</t>
  </si>
  <si>
    <t>0.5313</t>
  </si>
  <si>
    <t>0.6907</t>
  </si>
  <si>
    <t>3.88</t>
  </si>
  <si>
    <t>1.86</t>
  </si>
  <si>
    <t>8371.12</t>
  </si>
  <si>
    <t>7625.93</t>
  </si>
  <si>
    <t>6854.33</t>
  </si>
  <si>
    <t>0.9199</t>
  </si>
  <si>
    <t>5395.65</t>
  </si>
  <si>
    <t>0.5934</t>
  </si>
  <si>
    <t>2.87</t>
  </si>
  <si>
    <t>7260.99</t>
  </si>
  <si>
    <t>15.42</t>
  </si>
  <si>
    <t>52.63</t>
  </si>
  <si>
    <t>5.26</t>
  </si>
  <si>
    <t>0.6598</t>
  </si>
  <si>
    <t>0.6575</t>
  </si>
  <si>
    <t>9357.61</t>
  </si>
  <si>
    <t>66.94</t>
  </si>
  <si>
    <t>196.51</t>
  </si>
  <si>
    <t>0.5421</t>
  </si>
  <si>
    <t>0.4733</t>
  </si>
  <si>
    <t>0.3590</t>
  </si>
  <si>
    <t>13746.85</t>
  </si>
  <si>
    <t>6472.08</t>
  </si>
  <si>
    <t>9390.36</t>
  </si>
  <si>
    <t>9666.18</t>
  </si>
  <si>
    <t>0.9605</t>
  </si>
  <si>
    <t>6909.74</t>
  </si>
  <si>
    <t>0.3827</t>
  </si>
  <si>
    <t>0.3830</t>
  </si>
  <si>
    <t>25862.17</t>
  </si>
  <si>
    <t>0.77</t>
  </si>
  <si>
    <t>130.00</t>
  </si>
  <si>
    <t>203.70</t>
  </si>
  <si>
    <t>0.5398</t>
  </si>
  <si>
    <t>0.2836</t>
  </si>
  <si>
    <t>0.3497</t>
  </si>
  <si>
    <t>1.1775</t>
  </si>
  <si>
    <t>3251.00</t>
  </si>
  <si>
    <t>8614.00</t>
  </si>
  <si>
    <t>30226.83</t>
  </si>
  <si>
    <t>2604.27</t>
  </si>
  <si>
    <t>0.4394</t>
  </si>
  <si>
    <t>109360.93</t>
  </si>
  <si>
    <t>7.18</t>
  </si>
  <si>
    <t>0.5198</t>
  </si>
  <si>
    <t>0.5186</t>
  </si>
  <si>
    <t>8.08</t>
  </si>
  <si>
    <t>11789.92</t>
  </si>
  <si>
    <t>82.49</t>
  </si>
  <si>
    <t>202.97</t>
  </si>
  <si>
    <t>0.4850</t>
  </si>
  <si>
    <t>0.4918</t>
  </si>
  <si>
    <t>0.5988</t>
  </si>
  <si>
    <t>0.3711</t>
  </si>
  <si>
    <t>2.91</t>
  </si>
  <si>
    <t>16458.66</t>
  </si>
  <si>
    <t>10587.69</t>
  </si>
  <si>
    <t>11769.96</t>
  </si>
  <si>
    <t>10853.11</t>
  </si>
  <si>
    <t>0.7971</t>
  </si>
  <si>
    <t>18176.07</t>
  </si>
  <si>
    <t>20.34</t>
  </si>
  <si>
    <t>11.86</t>
  </si>
  <si>
    <t>0.7606</t>
  </si>
  <si>
    <t>0.7596</t>
  </si>
  <si>
    <t>27.12</t>
  </si>
  <si>
    <t>7499.46</t>
  </si>
  <si>
    <t>53.70</t>
  </si>
  <si>
    <t>0.98</t>
  </si>
  <si>
    <t>254.24</t>
  </si>
  <si>
    <t>0.9074</t>
  </si>
  <si>
    <t>0.2839</t>
  </si>
  <si>
    <t>0.7832</t>
  </si>
  <si>
    <t>0.5562</t>
  </si>
  <si>
    <t>13285.40</t>
  </si>
  <si>
    <t>8125.39</t>
  </si>
  <si>
    <t>5934.75</t>
  </si>
  <si>
    <t>12699.81</t>
  </si>
  <si>
    <t>11007.52</t>
  </si>
  <si>
    <t>6.90</t>
  </si>
  <si>
    <t>43.68</t>
  </si>
  <si>
    <t>98.37</t>
  </si>
  <si>
    <t>86.31</t>
  </si>
  <si>
    <t>0.8012</t>
  </si>
  <si>
    <t>6.61</t>
  </si>
  <si>
    <t>3.83</t>
  </si>
  <si>
    <t>4.04</t>
  </si>
  <si>
    <t>12532.37</t>
  </si>
  <si>
    <t>42.31</t>
  </si>
  <si>
    <t>35.42</t>
  </si>
  <si>
    <t>47.62</t>
  </si>
  <si>
    <t>40.00</t>
  </si>
  <si>
    <t>5.71</t>
  </si>
  <si>
    <t>91.43</t>
  </si>
  <si>
    <t>54.01</t>
  </si>
  <si>
    <t>26.23</t>
  </si>
  <si>
    <t>6.56</t>
  </si>
  <si>
    <t>65.57</t>
  </si>
  <si>
    <t>1.64</t>
  </si>
  <si>
    <t>4.0902</t>
  </si>
  <si>
    <t>75083.50</t>
  </si>
  <si>
    <t>0.70</t>
  </si>
  <si>
    <t>32.26</t>
  </si>
  <si>
    <t>3.23</t>
  </si>
  <si>
    <t>0.6482</t>
  </si>
  <si>
    <t>6.68</t>
  </si>
  <si>
    <t>0.4806</t>
  </si>
  <si>
    <t>2.49</t>
  </si>
  <si>
    <t>11193.70</t>
  </si>
  <si>
    <t>9563.79</t>
  </si>
  <si>
    <t>0.5245</t>
  </si>
  <si>
    <t>8.86</t>
  </si>
  <si>
    <t>75.00</t>
  </si>
  <si>
    <t>16.46</t>
  </si>
  <si>
    <t>11.39</t>
  </si>
  <si>
    <t>0.9219</t>
  </si>
  <si>
    <t>0.9186</t>
  </si>
  <si>
    <t>27.85</t>
  </si>
  <si>
    <t>13.64</t>
  </si>
  <si>
    <t>6521.97</t>
  </si>
  <si>
    <t>39.94</t>
  </si>
  <si>
    <t>0.78</t>
  </si>
  <si>
    <t>202.53</t>
  </si>
  <si>
    <t>0.6418</t>
  </si>
  <si>
    <t>0.3782</t>
  </si>
  <si>
    <t>0.9914</t>
  </si>
  <si>
    <t>0.8371</t>
  </si>
  <si>
    <t>2.60</t>
  </si>
  <si>
    <t>11598.13</t>
  </si>
  <si>
    <t>7327.05</t>
  </si>
  <si>
    <t>6067.80</t>
  </si>
  <si>
    <t>1501.61</t>
  </si>
  <si>
    <t>0.8358</t>
  </si>
  <si>
    <t>5377.43</t>
  </si>
  <si>
    <t>12.63</t>
  </si>
  <si>
    <t>0.7855</t>
  </si>
  <si>
    <t>0.7813</t>
  </si>
  <si>
    <t>19.47</t>
  </si>
  <si>
    <t>8995.51</t>
  </si>
  <si>
    <t>79.27</t>
  </si>
  <si>
    <t>212.77</t>
  </si>
  <si>
    <t>0.8187</t>
  </si>
  <si>
    <t>0.5755</t>
  </si>
  <si>
    <t>0.8004</t>
  </si>
  <si>
    <t>0.7113</t>
  </si>
  <si>
    <t>8914.21</t>
  </si>
  <si>
    <t>5027.36</t>
  </si>
  <si>
    <t>9213.27</t>
  </si>
  <si>
    <t>8477.31</t>
  </si>
  <si>
    <t>0.7929</t>
  </si>
  <si>
    <t>6785.25</t>
  </si>
  <si>
    <t>0.6978</t>
  </si>
  <si>
    <t>0.6963</t>
  </si>
  <si>
    <t>16.22</t>
  </si>
  <si>
    <t>8055.78</t>
  </si>
  <si>
    <t>57.38</t>
  </si>
  <si>
    <t>156.68</t>
  </si>
  <si>
    <t>0.9754</t>
  </si>
  <si>
    <t>0.6555</t>
  </si>
  <si>
    <t>11697.00</t>
  </si>
  <si>
    <t>7380.66</t>
  </si>
  <si>
    <t>7514.12</t>
  </si>
  <si>
    <t>0.7634</t>
  </si>
  <si>
    <t>6923.02</t>
  </si>
  <si>
    <t>6.09</t>
  </si>
  <si>
    <t>1.52</t>
  </si>
  <si>
    <t>0.5312</t>
  </si>
  <si>
    <t>0.5289</t>
  </si>
  <si>
    <t>10.66</t>
  </si>
  <si>
    <t>9126.46</t>
  </si>
  <si>
    <t>57.74</t>
  </si>
  <si>
    <t>5.44</t>
  </si>
  <si>
    <t>0.5922</t>
  </si>
  <si>
    <t>0.4790</t>
  </si>
  <si>
    <t>0.5373</t>
  </si>
  <si>
    <t>0.4255</t>
  </si>
  <si>
    <t>7046.15</t>
  </si>
  <si>
    <t>6688.16</t>
  </si>
  <si>
    <t>9439.74</t>
  </si>
  <si>
    <t>10167.77</t>
  </si>
  <si>
    <t>9480.69</t>
  </si>
  <si>
    <t>6.45</t>
  </si>
  <si>
    <t>0.5568</t>
  </si>
  <si>
    <t>0.5547</t>
  </si>
  <si>
    <t>9.68</t>
  </si>
  <si>
    <t>9710.91</t>
  </si>
  <si>
    <t>57.26</t>
  </si>
  <si>
    <t>5.03</t>
  </si>
  <si>
    <t>218.54</t>
  </si>
  <si>
    <t>0.8705</t>
  </si>
  <si>
    <t>0.5893</t>
  </si>
  <si>
    <t>0.6062</t>
  </si>
  <si>
    <t>0.3839</t>
  </si>
  <si>
    <t>9430.40</t>
  </si>
  <si>
    <t>7127.73</t>
  </si>
  <si>
    <t>10242.48</t>
  </si>
  <si>
    <t>8848.88</t>
  </si>
  <si>
    <t>0.6539</t>
  </si>
  <si>
    <t>10402.53</t>
  </si>
  <si>
    <t>นำเข้าข้อมูลผู้ป่วยใน</t>
  </si>
  <si>
    <t>ตุลาคม</t>
  </si>
  <si>
    <t>พฤศจิกายน</t>
  </si>
  <si>
    <t>ธันวาคม</t>
  </si>
  <si>
    <t>มกราคม</t>
  </si>
  <si>
    <t>กุมภาพันธ์</t>
  </si>
  <si>
    <t>8.11</t>
  </si>
  <si>
    <t>17.30</t>
  </si>
  <si>
    <t>12.97</t>
  </si>
  <si>
    <t>0.6981</t>
  </si>
  <si>
    <t>0.6957</t>
  </si>
  <si>
    <t>21.08</t>
  </si>
  <si>
    <t>10385.09</t>
  </si>
  <si>
    <t>104.17</t>
  </si>
  <si>
    <t>6.03</t>
  </si>
  <si>
    <t>331.49</t>
  </si>
  <si>
    <t>0.8922</t>
  </si>
  <si>
    <t>0.5555</t>
  </si>
  <si>
    <t>0.7227</t>
  </si>
  <si>
    <t>0.5243</t>
  </si>
  <si>
    <t>8197.67</t>
  </si>
  <si>
    <t>7459.14</t>
  </si>
  <si>
    <t>11006.71</t>
  </si>
  <si>
    <t>9166.90</t>
  </si>
  <si>
    <t>0.7481</t>
  </si>
  <si>
    <t>9637.61</t>
  </si>
  <si>
    <t>34.09</t>
  </si>
  <si>
    <t>1.2165</t>
  </si>
  <si>
    <t>1.2189</t>
  </si>
  <si>
    <t>13.36</t>
  </si>
  <si>
    <t>29.17</t>
  </si>
  <si>
    <t>14284.88</t>
  </si>
  <si>
    <t>11.35</t>
  </si>
  <si>
    <t>1.4415</t>
  </si>
  <si>
    <t>1.4312</t>
  </si>
  <si>
    <t>0.6032</t>
  </si>
  <si>
    <t>16267.81</t>
  </si>
  <si>
    <t>14656.01</t>
  </si>
  <si>
    <t>10227.28</t>
  </si>
  <si>
    <t>1.9561</t>
  </si>
  <si>
    <t>10768.91</t>
  </si>
  <si>
    <t>5.72</t>
  </si>
  <si>
    <t>15.48</t>
  </si>
  <si>
    <t>39.22</t>
  </si>
  <si>
    <t>26.32</t>
  </si>
  <si>
    <t>30.61</t>
  </si>
  <si>
    <t>12.35</t>
  </si>
  <si>
    <t>13.71</t>
  </si>
  <si>
    <t>8.31</t>
  </si>
  <si>
    <t>27.70</t>
  </si>
  <si>
    <t>6.65</t>
  </si>
  <si>
    <t>52.35</t>
  </si>
  <si>
    <t>1.5298</t>
  </si>
  <si>
    <t>1.5277</t>
  </si>
  <si>
    <t>20.23</t>
  </si>
  <si>
    <t>23.37</t>
  </si>
  <si>
    <t>13165.71</t>
  </si>
  <si>
    <t>24.45</t>
  </si>
  <si>
    <t>91.55</t>
  </si>
  <si>
    <t>4.74</t>
  </si>
  <si>
    <t>121.83</t>
  </si>
  <si>
    <t>1.6305</t>
  </si>
  <si>
    <t>0.9207</t>
  </si>
  <si>
    <t>1.7771</t>
  </si>
  <si>
    <t>1.0161</t>
  </si>
  <si>
    <t>20085.55</t>
  </si>
  <si>
    <t>14194.93</t>
  </si>
  <si>
    <t>12421.71</t>
  </si>
  <si>
    <t>12088.85</t>
  </si>
  <si>
    <t>48.69</t>
  </si>
  <si>
    <t>53.24</t>
  </si>
  <si>
    <t>2.5503</t>
  </si>
  <si>
    <t>12603.86</t>
  </si>
  <si>
    <t>2471.20</t>
  </si>
  <si>
    <t>» รายงานข้อมูล CMI รายหน่วยงาน  http://phdb.moph.go.th/hssd1/umd/HSS_REPORTP/report/input_potential_report1.php</t>
  </si>
  <si>
    <t>ครั้งที่ 1ต.ค.-มี.ค. (ครึ่งปี)</t>
  </si>
  <si>
    <t>ครั้งที่ 2ต.ค.-ก.ย.(ข้อมูลทั้งปี)</t>
  </si>
  <si>
    <t>ส่งแล้ว</t>
  </si>
  <si>
    <t>5.65</t>
  </si>
  <si>
    <t>5.92</t>
  </si>
  <si>
    <t>24.56</t>
  </si>
  <si>
    <t>19.05</t>
  </si>
  <si>
    <t>32.76</t>
  </si>
  <si>
    <t>10.26</t>
  </si>
  <si>
    <t>14.17</t>
  </si>
  <si>
    <t>2.36</t>
  </si>
  <si>
    <t>18.87</t>
  </si>
  <si>
    <t>52.36</t>
  </si>
  <si>
    <t>1.5904</t>
  </si>
  <si>
    <t>1.5891</t>
  </si>
  <si>
    <t>20.60</t>
  </si>
  <si>
    <t>20.85</t>
  </si>
  <si>
    <t>13253.50</t>
  </si>
  <si>
    <t>25.06</t>
  </si>
  <si>
    <t>95.15</t>
  </si>
  <si>
    <t>103.56</t>
  </si>
  <si>
    <t>10.76</t>
  </si>
  <si>
    <t>1.9002</t>
  </si>
  <si>
    <t>0.9389</t>
  </si>
  <si>
    <t>1.8528</t>
  </si>
  <si>
    <t>1.1583</t>
  </si>
  <si>
    <t>5.91</t>
  </si>
  <si>
    <t>14004.13</t>
  </si>
  <si>
    <t>13148.29</t>
  </si>
  <si>
    <t>13469.64</t>
  </si>
  <si>
    <t>11116.46</t>
  </si>
  <si>
    <t>68.00</t>
  </si>
  <si>
    <t>54.21</t>
  </si>
  <si>
    <t>53.75</t>
  </si>
  <si>
    <t>64.18</t>
  </si>
  <si>
    <t>2.99</t>
  </si>
  <si>
    <t>50.06</t>
  </si>
  <si>
    <t>49.94</t>
  </si>
  <si>
    <t>2.5564</t>
  </si>
  <si>
    <t>1.4504</t>
  </si>
  <si>
    <t>1.0097</t>
  </si>
  <si>
    <t>12197.91</t>
  </si>
  <si>
    <t>27352.50</t>
  </si>
  <si>
    <t>1453.30</t>
  </si>
  <si>
    <t>1.27</t>
  </si>
  <si>
    <t>1.98</t>
  </si>
  <si>
    <t>6.22</t>
  </si>
  <si>
    <t>18.28</t>
  </si>
  <si>
    <t>0.6828</t>
  </si>
  <si>
    <t>21.51</t>
  </si>
  <si>
    <t>8278.53</t>
  </si>
  <si>
    <t>54.95</t>
  </si>
  <si>
    <t>0.86</t>
  </si>
  <si>
    <t>206.70</t>
  </si>
  <si>
    <t>0.5873</t>
  </si>
  <si>
    <t>0.7231</t>
  </si>
  <si>
    <t>0.6302</t>
  </si>
  <si>
    <t>9337.99</t>
  </si>
  <si>
    <t>8766.56</t>
  </si>
  <si>
    <t>8081.14</t>
  </si>
  <si>
    <t>8737.90</t>
  </si>
  <si>
    <t>0.6306</t>
  </si>
  <si>
    <t>6921.07</t>
  </si>
  <si>
    <t>5.93</t>
  </si>
  <si>
    <t>17.37</t>
  </si>
  <si>
    <t>166.67</t>
  </si>
  <si>
    <t>0.7052</t>
  </si>
  <si>
    <t>0.7023</t>
  </si>
  <si>
    <t>8910.24</t>
  </si>
  <si>
    <t>5.55</t>
  </si>
  <si>
    <t>79.66</t>
  </si>
  <si>
    <t>6.47</t>
  </si>
  <si>
    <t>128.76</t>
  </si>
  <si>
    <t>0.7424</t>
  </si>
  <si>
    <t>0.6225</t>
  </si>
  <si>
    <t>0.7371</t>
  </si>
  <si>
    <t>0.4496</t>
  </si>
  <si>
    <t>4.14</t>
  </si>
  <si>
    <t>11142.90</t>
  </si>
  <si>
    <t>8995.68</t>
  </si>
  <si>
    <t>8589.60</t>
  </si>
  <si>
    <t>9666.07</t>
  </si>
  <si>
    <t>0.8953</t>
  </si>
  <si>
    <t>11431.83</t>
  </si>
  <si>
    <t>4.62</t>
  </si>
  <si>
    <t>0.5709</t>
  </si>
  <si>
    <t>0.5684</t>
  </si>
  <si>
    <t>9033.25</t>
  </si>
  <si>
    <t>47.58</t>
  </si>
  <si>
    <t>4.75</t>
  </si>
  <si>
    <t>274.85</t>
  </si>
  <si>
    <t>0.5095</t>
  </si>
  <si>
    <t>0.5193</t>
  </si>
  <si>
    <t>0.6010</t>
  </si>
  <si>
    <t>0.3068</t>
  </si>
  <si>
    <t>12924.40</t>
  </si>
  <si>
    <t>8302.70</t>
  </si>
  <si>
    <t>8510.86</t>
  </si>
  <si>
    <t>11178.39</t>
  </si>
  <si>
    <t>1.1094</t>
  </si>
  <si>
    <t>5343.31</t>
  </si>
  <si>
    <t>0.5545</t>
  </si>
  <si>
    <t>9.90</t>
  </si>
  <si>
    <t>8162.85</t>
  </si>
  <si>
    <t>0.61</t>
  </si>
  <si>
    <t>2.37</t>
  </si>
  <si>
    <t>36.64</t>
  </si>
  <si>
    <t>3.54</t>
  </si>
  <si>
    <t>1.0526</t>
  </si>
  <si>
    <t>0.2490</t>
  </si>
  <si>
    <t>0.5344</t>
  </si>
  <si>
    <t>0.2838</t>
  </si>
  <si>
    <t>5980.35</t>
  </si>
  <si>
    <t>7680.36</t>
  </si>
  <si>
    <t>8568.48</t>
  </si>
  <si>
    <t>8350.25</t>
  </si>
  <si>
    <t>0.7669</t>
  </si>
  <si>
    <t>9812.61</t>
  </si>
  <si>
    <t>0.92</t>
  </si>
  <si>
    <t>5.96</t>
  </si>
  <si>
    <t>10.55</t>
  </si>
  <si>
    <t>0.6982</t>
  </si>
  <si>
    <t>0.6934</t>
  </si>
  <si>
    <t>24.77</t>
  </si>
  <si>
    <t>9.26</t>
  </si>
  <si>
    <t>8288.29</t>
  </si>
  <si>
    <t>72.80</t>
  </si>
  <si>
    <t>7.20</t>
  </si>
  <si>
    <t>268.52</t>
  </si>
  <si>
    <t>0.7856</t>
  </si>
  <si>
    <t>0.4570</t>
  </si>
  <si>
    <t>0.7176</t>
  </si>
  <si>
    <t>2.82</t>
  </si>
  <si>
    <t>6681.05</t>
  </si>
  <si>
    <t>12494.56</t>
  </si>
  <si>
    <t>8172.53</t>
  </si>
  <si>
    <t>0.8040</t>
  </si>
  <si>
    <t>11683.89</t>
  </si>
  <si>
    <t>7.26</t>
  </si>
  <si>
    <t>0.6864</t>
  </si>
  <si>
    <t>0.6855</t>
  </si>
  <si>
    <t>12.10</t>
  </si>
  <si>
    <t>9877.39</t>
  </si>
  <si>
    <t>47.74</t>
  </si>
  <si>
    <t>4.13</t>
  </si>
  <si>
    <t>185.48</t>
  </si>
  <si>
    <t>0.8174</t>
  </si>
  <si>
    <t>0.4042</t>
  </si>
  <si>
    <t>0.7237</t>
  </si>
  <si>
    <t>0.5892</t>
  </si>
  <si>
    <t>9643.37</t>
  </si>
  <si>
    <t>9062.04</t>
  </si>
  <si>
    <t>10200.26</t>
  </si>
  <si>
    <t>8569.49</t>
  </si>
  <si>
    <t>1.1576</t>
  </si>
  <si>
    <t>16185.90</t>
  </si>
  <si>
    <t>1.85</t>
  </si>
  <si>
    <t>0.5665</t>
  </si>
  <si>
    <t>0.5652</t>
  </si>
  <si>
    <t>13.02</t>
  </si>
  <si>
    <t>11020.98</t>
  </si>
  <si>
    <t>55.91</t>
  </si>
  <si>
    <t>208.74</t>
  </si>
  <si>
    <t>0.4944</t>
  </si>
  <si>
    <t>0.6111</t>
  </si>
  <si>
    <t>0.3772</t>
  </si>
  <si>
    <t>1.97</t>
  </si>
  <si>
    <t>23303.02</t>
  </si>
  <si>
    <t>10120.41</t>
  </si>
  <si>
    <t>11022.57</t>
  </si>
  <si>
    <t>9510.40</t>
  </si>
  <si>
    <t>0.7138</t>
  </si>
  <si>
    <t>13735.44</t>
  </si>
  <si>
    <t>10.94</t>
  </si>
  <si>
    <t>0.7422</t>
  </si>
  <si>
    <t>0.7358</t>
  </si>
  <si>
    <t>17.19</t>
  </si>
  <si>
    <t>18.18</t>
  </si>
  <si>
    <t>6148.75</t>
  </si>
  <si>
    <t>57.10</t>
  </si>
  <si>
    <t>0.85</t>
  </si>
  <si>
    <t>375.00</t>
  </si>
  <si>
    <t>0.4873</t>
  </si>
  <si>
    <t>0.5099</t>
  </si>
  <si>
    <t>0.7917</t>
  </si>
  <si>
    <t>0.5664</t>
  </si>
  <si>
    <t>1.40</t>
  </si>
  <si>
    <t>4411.46</t>
  </si>
  <si>
    <t>6796.43</t>
  </si>
  <si>
    <t>6261.62</t>
  </si>
  <si>
    <t>4922.07</t>
  </si>
  <si>
    <t>1.8924</t>
  </si>
  <si>
    <t>2799.58</t>
  </si>
  <si>
    <t>5.85</t>
  </si>
  <si>
    <t>0.5895</t>
  </si>
  <si>
    <t>0.5867</t>
  </si>
  <si>
    <t>12.81</t>
  </si>
  <si>
    <t>8981.47</t>
  </si>
  <si>
    <t>58.79</t>
  </si>
  <si>
    <t>184.62</t>
  </si>
  <si>
    <t>0.5718</t>
  </si>
  <si>
    <t>0.4187</t>
  </si>
  <si>
    <t>0.3894</t>
  </si>
  <si>
    <t>3.41</t>
  </si>
  <si>
    <t>12911.08</t>
  </si>
  <si>
    <t>9117.70</t>
  </si>
  <si>
    <t>8331.03</t>
  </si>
  <si>
    <t>9770.83</t>
  </si>
  <si>
    <t>0.6518</t>
  </si>
  <si>
    <t>10847.44</t>
  </si>
  <si>
    <t>15.19</t>
  </si>
  <si>
    <t>13.92</t>
  </si>
  <si>
    <t>0.7721</t>
  </si>
  <si>
    <t>0.7681</t>
  </si>
  <si>
    <t>29.11</t>
  </si>
  <si>
    <t>9743.10</t>
  </si>
  <si>
    <t>38.86</t>
  </si>
  <si>
    <t>0.9254</t>
  </si>
  <si>
    <t>0.3624</t>
  </si>
  <si>
    <t>0.7678</t>
  </si>
  <si>
    <t>0.9608</t>
  </si>
  <si>
    <t>4.80</t>
  </si>
  <si>
    <t>3.19</t>
  </si>
  <si>
    <t>15627.74</t>
  </si>
  <si>
    <t>19914.47</t>
  </si>
  <si>
    <t>8495.51</t>
  </si>
  <si>
    <t>4719.14</t>
  </si>
  <si>
    <t>0.9344</t>
  </si>
  <si>
    <t>11133.72</t>
  </si>
  <si>
    <t>24.07</t>
  </si>
  <si>
    <t>0.8142</t>
  </si>
  <si>
    <t>0.8078</t>
  </si>
  <si>
    <t>18.52</t>
  </si>
  <si>
    <t>6705.43</t>
  </si>
  <si>
    <t>3.86</t>
  </si>
  <si>
    <t>1.1127</t>
  </si>
  <si>
    <t>0.4398</t>
  </si>
  <si>
    <t>0.8191</t>
  </si>
  <si>
    <t>0.2727</t>
  </si>
  <si>
    <t>4.38</t>
  </si>
  <si>
    <t>3.43</t>
  </si>
  <si>
    <t>8563.04</t>
  </si>
  <si>
    <t>8265.59</t>
  </si>
  <si>
    <t>6089.79</t>
  </si>
  <si>
    <t>7948.29</t>
  </si>
  <si>
    <t>0.9206</t>
  </si>
  <si>
    <t>7406.55</t>
  </si>
  <si>
    <t>0.6781</t>
  </si>
  <si>
    <t>0.6751</t>
  </si>
  <si>
    <t>8886.45</t>
  </si>
  <si>
    <t>53.41</t>
  </si>
  <si>
    <t>261.63</t>
  </si>
  <si>
    <t>1.1587</t>
  </si>
  <si>
    <t>0.6398</t>
  </si>
  <si>
    <t>0.3594</t>
  </si>
  <si>
    <t>6304.66</t>
  </si>
  <si>
    <t>7610.15</t>
  </si>
  <si>
    <t>9438.27</t>
  </si>
  <si>
    <t>10781.92</t>
  </si>
  <si>
    <t>1.1553</t>
  </si>
  <si>
    <t>17278.41</t>
  </si>
  <si>
    <t>7.78</t>
  </si>
  <si>
    <t>0.6076</t>
  </si>
  <si>
    <t>0.6067</t>
  </si>
  <si>
    <t>9.04</t>
  </si>
  <si>
    <t>10502.25</t>
  </si>
  <si>
    <t>3.76</t>
  </si>
  <si>
    <t>57.69</t>
  </si>
  <si>
    <t>206.25</t>
  </si>
  <si>
    <t>0.9588</t>
  </si>
  <si>
    <t>0.4751</t>
  </si>
  <si>
    <t>0.5971</t>
  </si>
  <si>
    <t>0.4319</t>
  </si>
  <si>
    <t>10114.54</t>
  </si>
  <si>
    <t>14320.78</t>
  </si>
  <si>
    <t>10542.05</t>
  </si>
  <si>
    <t>7026.38</t>
  </si>
  <si>
    <t>1.2534</t>
  </si>
  <si>
    <t>6113.57</t>
  </si>
  <si>
    <t>5.36</t>
  </si>
  <si>
    <t>0.6169</t>
  </si>
  <si>
    <t>0.6131</t>
  </si>
  <si>
    <t>13.41</t>
  </si>
  <si>
    <t>4.55</t>
  </si>
  <si>
    <t>10918.23</t>
  </si>
  <si>
    <t>56.54</t>
  </si>
  <si>
    <t>267.08</t>
  </si>
  <si>
    <t>0.6836</t>
  </si>
  <si>
    <t>0.5126</t>
  </si>
  <si>
    <t>0.6481</t>
  </si>
  <si>
    <t>0.3902</t>
  </si>
  <si>
    <t>2.43</t>
  </si>
  <si>
    <t>8330.80</t>
  </si>
  <si>
    <t>13520.22</t>
  </si>
  <si>
    <t>11211.34</t>
  </si>
  <si>
    <t>8722.09</t>
  </si>
  <si>
    <t>0.5853</t>
  </si>
  <si>
    <t>10486.81</t>
  </si>
  <si>
    <t>11.66</t>
  </si>
  <si>
    <t>0.6863</t>
  </si>
  <si>
    <t>0.6821</t>
  </si>
  <si>
    <t>18.40</t>
  </si>
  <si>
    <t>9265.94</t>
  </si>
  <si>
    <t>57.80</t>
  </si>
  <si>
    <t>253.16</t>
  </si>
  <si>
    <t>0.8341</t>
  </si>
  <si>
    <t>0.5616</t>
  </si>
  <si>
    <t>0.7036</t>
  </si>
  <si>
    <t>0.4344</t>
  </si>
  <si>
    <t>1.45</t>
  </si>
  <si>
    <t>2.09</t>
  </si>
  <si>
    <t>10128.82</t>
  </si>
  <si>
    <t>5490.18</t>
  </si>
  <si>
    <t>9430.39</t>
  </si>
  <si>
    <t>8947.71</t>
  </si>
  <si>
    <t>0.8485</t>
  </si>
  <si>
    <t>7576.69</t>
  </si>
  <si>
    <t>9.19</t>
  </si>
  <si>
    <t>0.6088</t>
  </si>
  <si>
    <t>0.6056</t>
  </si>
  <si>
    <t>11.54</t>
  </si>
  <si>
    <t>9072.73</t>
  </si>
  <si>
    <t>271.74</t>
  </si>
  <si>
    <t>0.4984</t>
  </si>
  <si>
    <t>0.6566</t>
  </si>
  <si>
    <t>0.3374</t>
  </si>
  <si>
    <t>2.32</t>
  </si>
  <si>
    <t>11012.82</t>
  </si>
  <si>
    <t>7503.88</t>
  </si>
  <si>
    <t>8833.07</t>
  </si>
  <si>
    <t>11873.60</t>
  </si>
  <si>
    <t>0.7864</t>
  </si>
  <si>
    <t>6372.94</t>
  </si>
  <si>
    <t>8.14</t>
  </si>
  <si>
    <t>6.98</t>
  </si>
  <si>
    <t>200.00</t>
  </si>
  <si>
    <t>0.6092</t>
  </si>
  <si>
    <t>0.6043</t>
  </si>
  <si>
    <t>10.24</t>
  </si>
  <si>
    <t>7882.53</t>
  </si>
  <si>
    <t>49.26</t>
  </si>
  <si>
    <t>270.59</t>
  </si>
  <si>
    <t>0.6870</t>
  </si>
  <si>
    <t>0.4259</t>
  </si>
  <si>
    <t>0.6282</t>
  </si>
  <si>
    <t>0.3439</t>
  </si>
  <si>
    <t>9188.06</t>
  </si>
  <si>
    <t>7572.86</t>
  </si>
  <si>
    <t>7634.99</t>
  </si>
  <si>
    <t>15181.22</t>
  </si>
  <si>
    <t>0.7103</t>
  </si>
  <si>
    <t>7700.85</t>
  </si>
  <si>
    <t>4.73</t>
  </si>
  <si>
    <t>0.6031</t>
  </si>
  <si>
    <t>0.6004</t>
  </si>
  <si>
    <t>10.73</t>
  </si>
  <si>
    <t>8827.34</t>
  </si>
  <si>
    <t>79.19</t>
  </si>
  <si>
    <t>7.43</t>
  </si>
  <si>
    <t>178.45</t>
  </si>
  <si>
    <t>0.9391</t>
  </si>
  <si>
    <t>0.5602</t>
  </si>
  <si>
    <t>0.6266</t>
  </si>
  <si>
    <t>0.3834</t>
  </si>
  <si>
    <t>9524.99</t>
  </si>
  <si>
    <t>8879.32</t>
  </si>
  <si>
    <t>8725.64</t>
  </si>
  <si>
    <t>9111.40</t>
  </si>
  <si>
    <t>0.8231</t>
  </si>
  <si>
    <t>6990.60</t>
  </si>
  <si>
    <t>ดัชนีชี้วัดจากข้อมูลผู้ป่วยในที่ใช้จัดทำกลุ่มวินิจฉัยโรคร่วม(DRGs) มีนาคม 2558</t>
  </si>
  <si>
    <t>ดัชนีชี้วัดจากข้อมูลผู้ป่วยในที่ใช้จัดทำกลุ่มวินิจฉัยโรคร่วม(DRGs) เมษายน 2558</t>
  </si>
  <si>
    <t>ดัชนีชี้วัดจากข้อมูลผู้ป่วยในที่ใช้จัดทำกลุ่มวินิจฉัยโรคร่วม(DRGs) พฤษภาคม 2558</t>
  </si>
  <si>
    <t>ดัชนีชี้วัดจากข้อมูลผู้ป่วยในที่ใช้จัดทำกลุ่มวินิจฉัยโรคร่วม(DRGs) มิถุนายน 2558</t>
  </si>
  <si>
    <t>ดัชนีชี้วัดจากข้อมูลผู้ป่วยในที่ใช้จัดทำกลุ่มวินิจฉัยโรคร่วม(DRGs) กรกฏาคม 2558</t>
  </si>
  <si>
    <t>ดัชนีชี้วัดจากข้อมูลผู้ป่วยในที่ใช้จัดทำกลุ่มวินิจฉัยโรคร่วม(DRGs) สิงหาคม 2558</t>
  </si>
  <si>
    <t>ดัชนีชี้วัดจากข้อมูลผู้ป่วยในที่ใช้จัดทำกลุ่มวินิจฉัยโรคร่วม(DRGs) กันยายน 2558</t>
  </si>
  <si>
    <t>7.87</t>
  </si>
  <si>
    <t>5.09</t>
  </si>
  <si>
    <t>0.7342</t>
  </si>
  <si>
    <t>20.37</t>
  </si>
  <si>
    <t>8684.61</t>
  </si>
  <si>
    <t>4.52</t>
  </si>
  <si>
    <t>158.65</t>
  </si>
  <si>
    <t>0.9653</t>
  </si>
  <si>
    <t>0.8427</t>
  </si>
  <si>
    <t>0.5825</t>
  </si>
  <si>
    <t>4.84</t>
  </si>
  <si>
    <t>10734.50</t>
  </si>
  <si>
    <t>7842.32</t>
  </si>
  <si>
    <t>8777.67</t>
  </si>
  <si>
    <t>8135.78</t>
  </si>
  <si>
    <t>11402.49</t>
  </si>
  <si>
    <t>9.38</t>
  </si>
  <si>
    <t>4.25</t>
  </si>
  <si>
    <t>18.64</t>
  </si>
  <si>
    <t>250.00</t>
  </si>
  <si>
    <t>0.8562</t>
  </si>
  <si>
    <t>0.8505</t>
  </si>
  <si>
    <t>7696.84</t>
  </si>
  <si>
    <t>63.80</t>
  </si>
  <si>
    <t>1.5479</t>
  </si>
  <si>
    <t>0.8208</t>
  </si>
  <si>
    <t>0.8532</t>
  </si>
  <si>
    <t>4.27</t>
  </si>
  <si>
    <t>7047.14</t>
  </si>
  <si>
    <t>7816.89</t>
  </si>
  <si>
    <t>8374.13</t>
  </si>
  <si>
    <t>3549.90</t>
  </si>
  <si>
    <t>0.7465</t>
  </si>
  <si>
    <t>10420.51</t>
  </si>
  <si>
    <t>4.85</t>
  </si>
  <si>
    <t>0.5887</t>
  </si>
  <si>
    <t>0.5877</t>
  </si>
  <si>
    <t>15.53</t>
  </si>
  <si>
    <t>7787.98</t>
  </si>
  <si>
    <t>37.44</t>
  </si>
  <si>
    <t>225.49</t>
  </si>
  <si>
    <t>0.4908</t>
  </si>
  <si>
    <t>0.4106</t>
  </si>
  <si>
    <t>0.6117</t>
  </si>
  <si>
    <t>11795.68</t>
  </si>
  <si>
    <t>12896.06</t>
  </si>
  <si>
    <t>7220.10</t>
  </si>
  <si>
    <t>0.7069</t>
  </si>
  <si>
    <t>10356.33</t>
  </si>
  <si>
    <t>6.58</t>
  </si>
  <si>
    <t>0.6719</t>
  </si>
  <si>
    <t>0.6697</t>
  </si>
  <si>
    <t>13575.71</t>
  </si>
  <si>
    <t>1.18</t>
  </si>
  <si>
    <t>22.85</t>
  </si>
  <si>
    <t>1.6825</t>
  </si>
  <si>
    <t>0.2749</t>
  </si>
  <si>
    <t>0.5870</t>
  </si>
  <si>
    <t>24.67</t>
  </si>
  <si>
    <t>30036.06</t>
  </si>
  <si>
    <t>11509.64</t>
  </si>
  <si>
    <t>9020.89</t>
  </si>
  <si>
    <t>1.1789</t>
  </si>
  <si>
    <t>3361.61</t>
  </si>
  <si>
    <t>7.10</t>
  </si>
  <si>
    <t>12.57</t>
  </si>
  <si>
    <t>0.6744</t>
  </si>
  <si>
    <t>18.13</t>
  </si>
  <si>
    <t>7420.60</t>
  </si>
  <si>
    <t>54.67</t>
  </si>
  <si>
    <t>0.7264</t>
  </si>
  <si>
    <t>0.5849</t>
  </si>
  <si>
    <t>0.6820</t>
  </si>
  <si>
    <t>9043.23</t>
  </si>
  <si>
    <t>7896.84</t>
  </si>
  <si>
    <t>7151.49</t>
  </si>
  <si>
    <t>0.8905</t>
  </si>
  <si>
    <t>10052.19</t>
  </si>
  <si>
    <t>1.21</t>
  </si>
  <si>
    <t>111.11</t>
  </si>
  <si>
    <t>0.6467</t>
  </si>
  <si>
    <t>0.6439</t>
  </si>
  <si>
    <t>8323.13</t>
  </si>
  <si>
    <t>54.33</t>
  </si>
  <si>
    <t>198.76</t>
  </si>
  <si>
    <t>0.6454</t>
  </si>
  <si>
    <t>0.7695</t>
  </si>
  <si>
    <t>0.7009</t>
  </si>
  <si>
    <t>0.4313</t>
  </si>
  <si>
    <t>24662.23</t>
  </si>
  <si>
    <t>9528.34</t>
  </si>
  <si>
    <t>7758.99</t>
  </si>
  <si>
    <t>10293.24</t>
  </si>
  <si>
    <t>0.6629</t>
  </si>
  <si>
    <t>11843.58</t>
  </si>
  <si>
    <t>15.68</t>
  </si>
  <si>
    <t>0.6393</t>
  </si>
  <si>
    <t>0.6373</t>
  </si>
  <si>
    <t>20.43</t>
  </si>
  <si>
    <t>9553.69</t>
  </si>
  <si>
    <t>53.42</t>
  </si>
  <si>
    <t>5.62</t>
  </si>
  <si>
    <t>0.88</t>
  </si>
  <si>
    <t>0.7939</t>
  </si>
  <si>
    <t>0.4212</t>
  </si>
  <si>
    <t>0.6807</t>
  </si>
  <si>
    <t>0.3867</t>
  </si>
  <si>
    <t>1.94</t>
  </si>
  <si>
    <t>9459.45</t>
  </si>
  <si>
    <t>10896.68</t>
  </si>
  <si>
    <t>9499.67</t>
  </si>
  <si>
    <t>9399.88</t>
  </si>
  <si>
    <t>1.3779</t>
  </si>
  <si>
    <t>8387.61</t>
  </si>
  <si>
    <t>0.5279</t>
  </si>
  <si>
    <t>0.5262</t>
  </si>
  <si>
    <t>10303.45</t>
  </si>
  <si>
    <t>70.67</t>
  </si>
  <si>
    <t>406.25</t>
  </si>
  <si>
    <t>0.3989</t>
  </si>
  <si>
    <t>0.2343</t>
  </si>
  <si>
    <t>9696.16</t>
  </si>
  <si>
    <t>5832.91</t>
  </si>
  <si>
    <t>10628.77</t>
  </si>
  <si>
    <t>8708.39</t>
  </si>
  <si>
    <t>0.4743</t>
  </si>
  <si>
    <t>8921.10</t>
  </si>
  <si>
    <t>42.86</t>
  </si>
  <si>
    <t>0.6112</t>
  </si>
  <si>
    <t>0.6119</t>
  </si>
  <si>
    <t>13.50</t>
  </si>
  <si>
    <t>11684.16</t>
  </si>
  <si>
    <t>80.54</t>
  </si>
  <si>
    <t>1.24</t>
  </si>
  <si>
    <t>289.22</t>
  </si>
  <si>
    <t>0.9127</t>
  </si>
  <si>
    <t>0.6866</t>
  </si>
  <si>
    <t>0.4091</t>
  </si>
  <si>
    <t>16999.08</t>
  </si>
  <si>
    <t>7900.61</t>
  </si>
  <si>
    <t>11712.22</t>
  </si>
  <si>
    <t>10018.41</t>
  </si>
  <si>
    <t>0.7806</t>
  </si>
  <si>
    <t>10455.07</t>
  </si>
  <si>
    <t>6.15</t>
  </si>
  <si>
    <t>21.54</t>
  </si>
  <si>
    <t>9.23</t>
  </si>
  <si>
    <t>0.8946</t>
  </si>
  <si>
    <t>0.8923</t>
  </si>
  <si>
    <t>23.08</t>
  </si>
  <si>
    <t>12720.81</t>
  </si>
  <si>
    <t>37.27</t>
  </si>
  <si>
    <t>174.60</t>
  </si>
  <si>
    <t>1.3336</t>
  </si>
  <si>
    <t>0.2632</t>
  </si>
  <si>
    <t>0.8468</t>
  </si>
  <si>
    <t>0.5523</t>
  </si>
  <si>
    <t>8.00</t>
  </si>
  <si>
    <t>30649.56</t>
  </si>
  <si>
    <t>7431.61</t>
  </si>
  <si>
    <t>7249.89</t>
  </si>
  <si>
    <t>9269.65</t>
  </si>
  <si>
    <t>1.0981</t>
  </si>
  <si>
    <t>6803.03</t>
  </si>
  <si>
    <t>30.67</t>
  </si>
  <si>
    <t>0.8195</t>
  </si>
  <si>
    <t>0.8176</t>
  </si>
  <si>
    <t>17.33</t>
  </si>
  <si>
    <t>6886.71</t>
  </si>
  <si>
    <t>66.90</t>
  </si>
  <si>
    <t>213.33</t>
  </si>
  <si>
    <t>0.4517</t>
  </si>
  <si>
    <t>0.8645</t>
  </si>
  <si>
    <t>10885.10</t>
  </si>
  <si>
    <t>12254.05</t>
  </si>
  <si>
    <t>5558.67</t>
  </si>
  <si>
    <t>10718.95</t>
  </si>
  <si>
    <t>0.7629</t>
  </si>
  <si>
    <t>8673.17</t>
  </si>
  <si>
    <t>27.59</t>
  </si>
  <si>
    <t>5.74</t>
  </si>
  <si>
    <t>10.87</t>
  </si>
  <si>
    <t>26.09</t>
  </si>
  <si>
    <t>1.0366</t>
  </si>
  <si>
    <t>1.0387</t>
  </si>
  <si>
    <t>12.07</t>
  </si>
  <si>
    <t>23.76</t>
  </si>
  <si>
    <t>14900.26</t>
  </si>
  <si>
    <t>10.65</t>
  </si>
  <si>
    <t>79.54</t>
  </si>
  <si>
    <t>4.54</t>
  </si>
  <si>
    <t>89.24</t>
  </si>
  <si>
    <t>1.5622</t>
  </si>
  <si>
    <t>0.7589</t>
  </si>
  <si>
    <t>1.1457</t>
  </si>
  <si>
    <t>0.5990</t>
  </si>
  <si>
    <t>5.15</t>
  </si>
  <si>
    <t>18866.57</t>
  </si>
  <si>
    <t>13047.79</t>
  </si>
  <si>
    <t>15012.86</t>
  </si>
  <si>
    <t>11074.94</t>
  </si>
  <si>
    <t>30.77</t>
  </si>
  <si>
    <t>27.08</t>
  </si>
  <si>
    <t>26.37</t>
  </si>
  <si>
    <t>87.10</t>
  </si>
  <si>
    <t>0.7974</t>
  </si>
  <si>
    <t>18730.74</t>
  </si>
  <si>
    <t>0.6357</t>
  </si>
  <si>
    <t>0.6345</t>
  </si>
  <si>
    <t>9131.36</t>
  </si>
  <si>
    <t>59.20</t>
  </si>
  <si>
    <t>151.11</t>
  </si>
  <si>
    <t>0.7208</t>
  </si>
  <si>
    <t>0.4458</t>
  </si>
  <si>
    <t>0.7092</t>
  </si>
  <si>
    <t>0.5432</t>
  </si>
  <si>
    <t>8375.88</t>
  </si>
  <si>
    <t>8528.47</t>
  </si>
  <si>
    <t>9334.95</t>
  </si>
  <si>
    <t>9091.71</t>
  </si>
  <si>
    <t>0.7593</t>
  </si>
  <si>
    <t>8677.05</t>
  </si>
  <si>
    <t>7.73</t>
  </si>
  <si>
    <t>0.6369</t>
  </si>
  <si>
    <t>0.6330</t>
  </si>
  <si>
    <t>7886.57</t>
  </si>
  <si>
    <t>5.19</t>
  </si>
  <si>
    <t>294.12</t>
  </si>
  <si>
    <t>0.4859</t>
  </si>
  <si>
    <t>0.3084</t>
  </si>
  <si>
    <t>0.7413</t>
  </si>
  <si>
    <t>0.3080</t>
  </si>
  <si>
    <t>9095.81</t>
  </si>
  <si>
    <t>7808.62</t>
  </si>
  <si>
    <t>7575.58</t>
  </si>
  <si>
    <t>11000.09</t>
  </si>
  <si>
    <t>2.9856</t>
  </si>
  <si>
    <t>6539.51</t>
  </si>
  <si>
    <t>6.39</t>
  </si>
  <si>
    <t>0.6027</t>
  </si>
  <si>
    <t>0.5998</t>
  </si>
  <si>
    <t>13.87</t>
  </si>
  <si>
    <t>9654.48</t>
  </si>
  <si>
    <t>86.50</t>
  </si>
  <si>
    <t>245.79</t>
  </si>
  <si>
    <t>0.7033</t>
  </si>
  <si>
    <t>0.7133</t>
  </si>
  <si>
    <t>0.6155</t>
  </si>
  <si>
    <t>0.4372</t>
  </si>
  <si>
    <t>3.81</t>
  </si>
  <si>
    <t>10647.48</t>
  </si>
  <si>
    <t>7660.82</t>
  </si>
  <si>
    <t>9714.34</t>
  </si>
  <si>
    <t>9964.94</t>
  </si>
  <si>
    <t>0.6338</t>
  </si>
  <si>
    <t>9238.32</t>
  </si>
  <si>
    <t>5.73</t>
  </si>
  <si>
    <t>21.02</t>
  </si>
  <si>
    <t>17.20</t>
  </si>
  <si>
    <t>0.8461</t>
  </si>
  <si>
    <t>0.8380</t>
  </si>
  <si>
    <t>31.85</t>
  </si>
  <si>
    <t>9548.67</t>
  </si>
  <si>
    <t>83.33</t>
  </si>
  <si>
    <t>5.23</t>
  </si>
  <si>
    <t>273.89</t>
  </si>
  <si>
    <t>1.0699</t>
  </si>
  <si>
    <t>0.8708</t>
  </si>
  <si>
    <t>9264.33</t>
  </si>
  <si>
    <t>6478.99</t>
  </si>
  <si>
    <t>9634.28</t>
  </si>
  <si>
    <t>11112.42</t>
  </si>
  <si>
    <t>0.8343</t>
  </si>
  <si>
    <t>8932.73</t>
  </si>
  <si>
    <t>7.38</t>
  </si>
  <si>
    <t>20.88</t>
  </si>
  <si>
    <t>26.19</t>
  </si>
  <si>
    <t>2</t>
  </si>
  <si>
    <t>13.57</t>
  </si>
  <si>
    <t>12.30</t>
  </si>
  <si>
    <t>7.25</t>
  </si>
  <si>
    <t>8.94</t>
  </si>
  <si>
    <t>49.76</t>
  </si>
  <si>
    <t>1.4753</t>
  </si>
  <si>
    <t>1.4728</t>
  </si>
  <si>
    <t>20.79</t>
  </si>
  <si>
    <t>20.42</t>
  </si>
  <si>
    <t>13565.66</t>
  </si>
  <si>
    <t>87.24</t>
  </si>
  <si>
    <t>104.91</t>
  </si>
  <si>
    <t>11.88</t>
  </si>
  <si>
    <t>1.7964</t>
  </si>
  <si>
    <t>0.8265</t>
  </si>
  <si>
    <t>1.7122</t>
  </si>
  <si>
    <t>1.1155</t>
  </si>
  <si>
    <t>3.82</t>
  </si>
  <si>
    <t>5.98</t>
  </si>
  <si>
    <t>5.29</t>
  </si>
  <si>
    <t>14969.88</t>
  </si>
  <si>
    <t>13501.13</t>
  </si>
  <si>
    <t>13720.29</t>
  </si>
  <si>
    <t>11300.99</t>
  </si>
  <si>
    <t>47.22</t>
  </si>
  <si>
    <t>51.72</t>
  </si>
  <si>
    <t>50.86</t>
  </si>
  <si>
    <t>23.64</t>
  </si>
  <si>
    <t>74.55</t>
  </si>
  <si>
    <t>2.3019</t>
  </si>
  <si>
    <t>1.5772</t>
  </si>
  <si>
    <t>1.2065</t>
  </si>
  <si>
    <t>13791.25</t>
  </si>
  <si>
    <t>6912.56</t>
  </si>
  <si>
    <t>495.11</t>
  </si>
  <si>
    <t>CMI 7ด</t>
  </si>
  <si>
    <t>6.30</t>
  </si>
  <si>
    <t>25.37</t>
  </si>
  <si>
    <t>20.24</t>
  </si>
  <si>
    <t>45.16</t>
  </si>
  <si>
    <t>19.44</t>
  </si>
  <si>
    <t>13.04</t>
  </si>
  <si>
    <t>10.13</t>
  </si>
  <si>
    <t>28.02</t>
  </si>
  <si>
    <t>9.91</t>
  </si>
  <si>
    <t>51.08</t>
  </si>
  <si>
    <t>1.4807</t>
  </si>
  <si>
    <t>1.4799</t>
  </si>
  <si>
    <t>18.30</t>
  </si>
  <si>
    <t>13726.23</t>
  </si>
  <si>
    <t>24.86</t>
  </si>
  <si>
    <t>96.87</t>
  </si>
  <si>
    <t>102.02</t>
  </si>
  <si>
    <t>12.94</t>
  </si>
  <si>
    <t>2.2764</t>
  </si>
  <si>
    <t>0.7320</t>
  </si>
  <si>
    <t>1.7222</t>
  </si>
  <si>
    <t>0.9988</t>
  </si>
  <si>
    <t>7.99</t>
  </si>
  <si>
    <t>5.77</t>
  </si>
  <si>
    <t>16635.57</t>
  </si>
  <si>
    <t>13189.64</t>
  </si>
  <si>
    <t>13584.28</t>
  </si>
  <si>
    <t>11635.58</t>
  </si>
  <si>
    <t>51.85</t>
  </si>
  <si>
    <t>51.04</t>
  </si>
  <si>
    <t>52.67</t>
  </si>
  <si>
    <t>27.63</t>
  </si>
  <si>
    <t>7.89</t>
  </si>
  <si>
    <t>63.16</t>
  </si>
  <si>
    <t>1.32</t>
  </si>
  <si>
    <t>0.18</t>
  </si>
  <si>
    <t>2.2186</t>
  </si>
  <si>
    <t>5.8408</t>
  </si>
  <si>
    <t>13256.35</t>
  </si>
  <si>
    <t>จำนวน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</si>
  <si>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</si>
  <si>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</si>
  <si>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</si>
  <si>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</si>
  <si>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</si>
  <si>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</si>
  <si>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</si>
  <si>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</si>
  <si>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</si>
  <si>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</si>
  <si>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</si>
  <si>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</si>
  <si>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โรงพยาบาลพระนครศรีอยุธยา</t>
  </si>
  <si>
    <t>โรงพยาบาลเสนา</t>
  </si>
  <si>
    <t>โรงพยาบาลท่าเรือ</t>
  </si>
  <si>
    <t>โรงพยาบาลสมเด็จพระสังฆราช(นครหลวง)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</si>
  <si>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</si>
  <si>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</si>
  <si>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</si>
  <si>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</si>
  <si>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</si>
  <si>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</si>
  <si>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</si>
  <si>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</si>
  <si>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</si>
  <si>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โรงพยาบาลบ้านแพรก</t>
  </si>
  <si>
    <t>0.74</t>
  </si>
  <si>
    <t>19.26</t>
  </si>
  <si>
    <t>0.7718</t>
  </si>
  <si>
    <t>0.7627</t>
  </si>
  <si>
    <t>7737.91</t>
  </si>
  <si>
    <t>45.78</t>
  </si>
  <si>
    <t>0.84</t>
  </si>
  <si>
    <t>237.04</t>
  </si>
  <si>
    <t>0.8506</t>
  </si>
  <si>
    <t>0.4160</t>
  </si>
  <si>
    <t>0.8438</t>
  </si>
  <si>
    <t>10325.22</t>
  </si>
  <si>
    <t>9208.84</t>
  </si>
  <si>
    <t>7195.29</t>
  </si>
  <si>
    <t>8674.95</t>
  </si>
  <si>
    <t>0.9292</t>
  </si>
  <si>
    <t>7784.53</t>
  </si>
  <si>
    <t>0.94</t>
  </si>
  <si>
    <t>0.5227</t>
  </si>
  <si>
    <t>8468.45</t>
  </si>
  <si>
    <t>0.5938</t>
  </si>
  <si>
    <t>11.90</t>
  </si>
  <si>
    <t>8484.08</t>
  </si>
  <si>
    <t>231.25</t>
  </si>
  <si>
    <t>0.9482</t>
  </si>
  <si>
    <t>0.4580</t>
  </si>
  <si>
    <t>0.3842</t>
  </si>
  <si>
    <t>2.63</t>
  </si>
  <si>
    <t>11005.77</t>
  </si>
  <si>
    <t>9616.42</t>
  </si>
  <si>
    <t>7868.81</t>
  </si>
  <si>
    <t>10828.12</t>
  </si>
  <si>
    <t>1.2555</t>
  </si>
  <si>
    <t>5630.21</t>
  </si>
  <si>
    <t>1.66</t>
  </si>
  <si>
    <t>15.70</t>
  </si>
  <si>
    <t>0.7186</t>
  </si>
  <si>
    <t>0.7146</t>
  </si>
  <si>
    <t>23.98</t>
  </si>
  <si>
    <t>7765.73</t>
  </si>
  <si>
    <t>60.11</t>
  </si>
  <si>
    <t>298.25</t>
  </si>
  <si>
    <t>0.6493</t>
  </si>
  <si>
    <t>0.4568</t>
  </si>
  <si>
    <t>0.7611</t>
  </si>
  <si>
    <t>2.22</t>
  </si>
  <si>
    <t>7619.16</t>
  </si>
  <si>
    <t>9269.27</t>
  </si>
  <si>
    <t>7661.07</t>
  </si>
  <si>
    <t>0.8109</t>
  </si>
  <si>
    <t>12510.03</t>
  </si>
  <si>
    <t>0.5625</t>
  </si>
  <si>
    <t>14.55</t>
  </si>
  <si>
    <t>0.7039</t>
  </si>
  <si>
    <t>0.7016</t>
  </si>
  <si>
    <t>23.36</t>
  </si>
  <si>
    <t>9955.50</t>
  </si>
  <si>
    <t>78.74</t>
  </si>
  <si>
    <t>6.69</t>
  </si>
  <si>
    <t>191.57</t>
  </si>
  <si>
    <t>1.1516</t>
  </si>
  <si>
    <t>0.3873</t>
  </si>
  <si>
    <t>0.7619</t>
  </si>
  <si>
    <t>0.4270</t>
  </si>
  <si>
    <t>6686.06</t>
  </si>
  <si>
    <t>10104.95</t>
  </si>
  <si>
    <t>10008.34</t>
  </si>
  <si>
    <t>10895.07</t>
  </si>
  <si>
    <t>0.8644</t>
  </si>
  <si>
    <t>11640.48</t>
  </si>
  <si>
    <t>0.3893</t>
  </si>
  <si>
    <t>9754.96</t>
  </si>
  <si>
    <t>0.71</t>
  </si>
  <si>
    <t>35.48</t>
  </si>
  <si>
    <t>340.00</t>
  </si>
  <si>
    <t>0.1998</t>
  </si>
  <si>
    <t>0.2217</t>
  </si>
  <si>
    <t>0.4186</t>
  </si>
  <si>
    <t>0.3332</t>
  </si>
  <si>
    <t>16586.59</t>
  </si>
  <si>
    <t>11333.86</t>
  </si>
  <si>
    <t>8919.47</t>
  </si>
  <si>
    <t>16255.33</t>
  </si>
  <si>
    <t>12929.79</t>
  </si>
  <si>
    <t>0.5561</t>
  </si>
  <si>
    <t>14.79</t>
  </si>
  <si>
    <t>11450.22</t>
  </si>
  <si>
    <t>59.11</t>
  </si>
  <si>
    <t>261.90</t>
  </si>
  <si>
    <t>0.4826</t>
  </si>
  <si>
    <t>0.5553</t>
  </si>
  <si>
    <t>19785.00</t>
  </si>
  <si>
    <t>10517.28</t>
  </si>
  <si>
    <t>10366.25</t>
  </si>
  <si>
    <t>11018.94</t>
  </si>
  <si>
    <t>0.8275</t>
  </si>
  <si>
    <t>12691.89</t>
  </si>
  <si>
    <t>16.00</t>
  </si>
  <si>
    <t>0.7708</t>
  </si>
  <si>
    <t>0.7666</t>
  </si>
  <si>
    <t>26.00</t>
  </si>
  <si>
    <t>7797.97</t>
  </si>
  <si>
    <t>47.12</t>
  </si>
  <si>
    <t>195.88</t>
  </si>
  <si>
    <t>1.1510</t>
  </si>
  <si>
    <t>0.6674</t>
  </si>
  <si>
    <t>0.7482</t>
  </si>
  <si>
    <t>0.3634</t>
  </si>
  <si>
    <t>8922.72</t>
  </si>
  <si>
    <t>5906.80</t>
  </si>
  <si>
    <t>7612.03</t>
  </si>
  <si>
    <t>10369.80</t>
  </si>
  <si>
    <t>1.0784</t>
  </si>
  <si>
    <t>11252.03</t>
  </si>
  <si>
    <t>28.33</t>
  </si>
  <si>
    <t>0.6524</t>
  </si>
  <si>
    <t>0.6443</t>
  </si>
  <si>
    <t>8156.20</t>
  </si>
  <si>
    <t>61.61</t>
  </si>
  <si>
    <t>316.67</t>
  </si>
  <si>
    <t>0.9220</t>
  </si>
  <si>
    <t>0.4785</t>
  </si>
  <si>
    <t>0.2685</t>
  </si>
  <si>
    <t>2.95</t>
  </si>
  <si>
    <t>11875.30</t>
  </si>
  <si>
    <t>8685.85</t>
  </si>
  <si>
    <t>7037.65</t>
  </si>
  <si>
    <t>9703.86</t>
  </si>
  <si>
    <t>1.1995</t>
  </si>
  <si>
    <t>6254.43</t>
  </si>
  <si>
    <t>15.92</t>
  </si>
  <si>
    <t>3.98</t>
  </si>
  <si>
    <t>12657.22</t>
  </si>
  <si>
    <t>4.37</t>
  </si>
  <si>
    <t>85.93</t>
  </si>
  <si>
    <t>0.8365</t>
  </si>
  <si>
    <t>0.6385</t>
  </si>
  <si>
    <t>0.4692</t>
  </si>
  <si>
    <t>8.64</t>
  </si>
  <si>
    <t>4.81</t>
  </si>
  <si>
    <t>18986.34</t>
  </si>
  <si>
    <t>17311.48</t>
  </si>
  <si>
    <t>11033.09</t>
  </si>
  <si>
    <t>10350.41</t>
  </si>
  <si>
    <t>0.4803</t>
  </si>
  <si>
    <t>11135.49</t>
  </si>
  <si>
    <t>2.34</t>
  </si>
  <si>
    <t>0.6248</t>
  </si>
  <si>
    <t>0.6221</t>
  </si>
  <si>
    <t>14.51</t>
  </si>
  <si>
    <t>8590.89</t>
  </si>
  <si>
    <t>56.38</t>
  </si>
  <si>
    <t>195.92</t>
  </si>
  <si>
    <t>0.6881</t>
  </si>
  <si>
    <t>0.6893</t>
  </si>
  <si>
    <t>0.5542</t>
  </si>
  <si>
    <t>17869.84</t>
  </si>
  <si>
    <t>6301.51</t>
  </si>
  <si>
    <t>7416.96</t>
  </si>
  <si>
    <t>9043.21</t>
  </si>
  <si>
    <t>0.9307</t>
  </si>
  <si>
    <t>7067.70</t>
  </si>
  <si>
    <t>19.61</t>
  </si>
  <si>
    <t>2.0958</t>
  </si>
  <si>
    <t>0.8374</t>
  </si>
  <si>
    <t>8.26</t>
  </si>
  <si>
    <t>4.63</t>
  </si>
  <si>
    <t>19737.57</t>
  </si>
  <si>
    <t>9878.73</t>
  </si>
  <si>
    <t>48.15</t>
  </si>
  <si>
    <t>29.70</t>
  </si>
  <si>
    <t>10.71</t>
  </si>
  <si>
    <t>89.29</t>
  </si>
  <si>
    <t>0.5342</t>
  </si>
  <si>
    <t>28546.59</t>
  </si>
  <si>
    <t>10.53</t>
  </si>
  <si>
    <t>7.37</t>
  </si>
  <si>
    <t>0.5888</t>
  </si>
  <si>
    <t>0.5864</t>
  </si>
  <si>
    <t>9.47</t>
  </si>
  <si>
    <t>7919.99</t>
  </si>
  <si>
    <t>36.67</t>
  </si>
  <si>
    <t>138.30</t>
  </si>
  <si>
    <t>0.7541</t>
  </si>
  <si>
    <t>0.6552</t>
  </si>
  <si>
    <t>0.5647</t>
  </si>
  <si>
    <t>0.3276</t>
  </si>
  <si>
    <t>3.38</t>
  </si>
  <si>
    <t>5408.86</t>
  </si>
  <si>
    <t>7002.53</t>
  </si>
  <si>
    <t>8342.04</t>
  </si>
  <si>
    <t>21761.29</t>
  </si>
  <si>
    <t>0.7931</t>
  </si>
  <si>
    <t>6066.97</t>
  </si>
  <si>
    <t>5.59</t>
  </si>
  <si>
    <t>0.5390</t>
  </si>
  <si>
    <t>9.32</t>
  </si>
  <si>
    <t>8886.05</t>
  </si>
  <si>
    <t>39.52</t>
  </si>
  <si>
    <t>243.59</t>
  </si>
  <si>
    <t>0.5208</t>
  </si>
  <si>
    <t>0.5658</t>
  </si>
  <si>
    <t>0.3569</t>
  </si>
  <si>
    <t>15985.87</t>
  </si>
  <si>
    <t>8377.73</t>
  </si>
  <si>
    <t>9192.59</t>
  </si>
  <si>
    <t>6853.55</t>
  </si>
  <si>
    <t>14.46</t>
  </si>
  <si>
    <t>26.04</t>
  </si>
  <si>
    <t>62.50</t>
  </si>
  <si>
    <t>34.55</t>
  </si>
  <si>
    <t>23.68</t>
  </si>
  <si>
    <t>13.37</t>
  </si>
  <si>
    <t>9.74</t>
  </si>
  <si>
    <t>4.66</t>
  </si>
  <si>
    <t>13.99</t>
  </si>
  <si>
    <t>54.08</t>
  </si>
  <si>
    <t>1.5048</t>
  </si>
  <si>
    <t>1.5020</t>
  </si>
  <si>
    <t>19.02</t>
  </si>
  <si>
    <t>13403.76</t>
  </si>
  <si>
    <t>95.21</t>
  </si>
  <si>
    <t>99.74</t>
  </si>
  <si>
    <t>10.31</t>
  </si>
  <si>
    <t>2.0184</t>
  </si>
  <si>
    <t>0.8224</t>
  </si>
  <si>
    <t>1.7196</t>
  </si>
  <si>
    <t>1.1607</t>
  </si>
  <si>
    <t>6.96</t>
  </si>
  <si>
    <t>3.72</t>
  </si>
  <si>
    <t>15081.06</t>
  </si>
  <si>
    <t>14229.63</t>
  </si>
  <si>
    <t>13351.27</t>
  </si>
  <si>
    <t>11081.47</t>
  </si>
  <si>
    <t>91.67</t>
  </si>
  <si>
    <t>60.71</t>
  </si>
  <si>
    <t>52.12</t>
  </si>
  <si>
    <t>56.46</t>
  </si>
  <si>
    <t>56.04</t>
  </si>
  <si>
    <t>25.32</t>
  </si>
  <si>
    <t>69.62</t>
  </si>
  <si>
    <t>2.5332</t>
  </si>
  <si>
    <t>0.8314</t>
  </si>
  <si>
    <t>1.3549</t>
  </si>
  <si>
    <t>13011.23</t>
  </si>
  <si>
    <t>14327.99</t>
  </si>
  <si>
    <t>1013.30</t>
  </si>
  <si>
    <t>1.36</t>
  </si>
  <si>
    <t>1.2031</t>
  </si>
  <si>
    <t>0.9860</t>
  </si>
  <si>
    <t>0.6281</t>
  </si>
  <si>
    <t>6.63</t>
  </si>
  <si>
    <t>18559.52</t>
  </si>
  <si>
    <t>13806.00</t>
  </si>
  <si>
    <t>13465.14</t>
  </si>
  <si>
    <t>35.00</t>
  </si>
  <si>
    <t>34.48</t>
  </si>
  <si>
    <t>15.79</t>
  </si>
  <si>
    <t>76.32</t>
  </si>
  <si>
    <t>0.5120</t>
  </si>
  <si>
    <t>51058.76</t>
  </si>
  <si>
    <t>15.51</t>
  </si>
  <si>
    <t>6.53</t>
  </si>
  <si>
    <t>0.6549</t>
  </si>
  <si>
    <t>0.6477</t>
  </si>
  <si>
    <t>15.16</t>
  </si>
  <si>
    <t>8230.18</t>
  </si>
  <si>
    <t>67.87</t>
  </si>
  <si>
    <t>265.56</t>
  </si>
  <si>
    <t>0.8673</t>
  </si>
  <si>
    <t>0.7181</t>
  </si>
  <si>
    <t>0.6450</t>
  </si>
  <si>
    <t>0.4934</t>
  </si>
  <si>
    <t>2.52</t>
  </si>
  <si>
    <t>7726.60</t>
  </si>
  <si>
    <t>5744.29</t>
  </si>
  <si>
    <t>8467.46</t>
  </si>
  <si>
    <t>9395.21</t>
  </si>
  <si>
    <t>0.9088</t>
  </si>
  <si>
    <t>7745.20</t>
  </si>
  <si>
    <t>0.5349</t>
  </si>
  <si>
    <t>3.06</t>
  </si>
  <si>
    <t>11910.89</t>
  </si>
  <si>
    <t>0.5144</t>
  </si>
  <si>
    <t>0.5139</t>
  </si>
  <si>
    <t>7893.52</t>
  </si>
  <si>
    <t>0.63</t>
  </si>
  <si>
    <t>33.57</t>
  </si>
  <si>
    <t>229.89</t>
  </si>
  <si>
    <t>0.4684</t>
  </si>
  <si>
    <t>0.3849</t>
  </si>
  <si>
    <t>0.5355</t>
  </si>
  <si>
    <t>0.4083</t>
  </si>
  <si>
    <t>18910.09</t>
  </si>
  <si>
    <t>9321.16</t>
  </si>
  <si>
    <t>6238.92</t>
  </si>
  <si>
    <t>13408.79</t>
  </si>
  <si>
    <t>0.6438</t>
  </si>
  <si>
    <t>18821.40</t>
  </si>
  <si>
    <t>19.23</t>
  </si>
  <si>
    <t>0.6053</t>
  </si>
  <si>
    <t>0.6014</t>
  </si>
  <si>
    <t>2.38</t>
  </si>
  <si>
    <t>8518.86</t>
  </si>
  <si>
    <t>88.92</t>
  </si>
  <si>
    <t>8.28</t>
  </si>
  <si>
    <t>202.42</t>
  </si>
  <si>
    <t>1.5830</t>
  </si>
  <si>
    <t>0.5913</t>
  </si>
  <si>
    <t>0.6134</t>
  </si>
  <si>
    <t>0.3887</t>
  </si>
  <si>
    <t>5787.97</t>
  </si>
  <si>
    <t>6931.05</t>
  </si>
  <si>
    <t>8753.69</t>
  </si>
  <si>
    <t>10036.36</t>
  </si>
  <si>
    <t>1.0425</t>
  </si>
  <si>
    <t>7789.90</t>
  </si>
  <si>
    <t>13.61</t>
  </si>
  <si>
    <t>0.7061</t>
  </si>
  <si>
    <t>0.7037</t>
  </si>
  <si>
    <t>25.26</t>
  </si>
  <si>
    <t>8048.86</t>
  </si>
  <si>
    <t>70.89</t>
  </si>
  <si>
    <t>6.27</t>
  </si>
  <si>
    <t>265.96</t>
  </si>
  <si>
    <t>1.1783</t>
  </si>
  <si>
    <t>0.4094</t>
  </si>
  <si>
    <t>0.2225</t>
  </si>
  <si>
    <t>8540.03</t>
  </si>
  <si>
    <t>10049.47</t>
  </si>
  <si>
    <t>7800.89</t>
  </si>
  <si>
    <t>7523.60</t>
  </si>
  <si>
    <t>0.16</t>
  </si>
  <si>
    <t>1.0172</t>
  </si>
  <si>
    <t>9119.51</t>
  </si>
  <si>
    <t>1.22</t>
  </si>
  <si>
    <t>16.78</t>
  </si>
  <si>
    <t>0.7018</t>
  </si>
  <si>
    <t>0.6980</t>
  </si>
  <si>
    <t>8130.17</t>
  </si>
  <si>
    <t>52.33</t>
  </si>
  <si>
    <t>223.02</t>
  </si>
  <si>
    <t>1.3374</t>
  </si>
  <si>
    <t>0.9829</t>
  </si>
  <si>
    <t>0.4807</t>
  </si>
  <si>
    <t>8.20</t>
  </si>
  <si>
    <t>17143.95</t>
  </si>
  <si>
    <t>7049.34</t>
  </si>
  <si>
    <t>7016.68</t>
  </si>
  <si>
    <t>10355.24</t>
  </si>
  <si>
    <t>0.8746</t>
  </si>
  <si>
    <t>4856.05</t>
  </si>
  <si>
    <t>0.4240</t>
  </si>
  <si>
    <t>15252.44</t>
  </si>
  <si>
    <t>0.68</t>
  </si>
  <si>
    <t>55.86</t>
  </si>
  <si>
    <t>4.70</t>
  </si>
  <si>
    <t>148.94</t>
  </si>
  <si>
    <t>0.3391</t>
  </si>
  <si>
    <t>0.2581</t>
  </si>
  <si>
    <t>0.4080</t>
  </si>
  <si>
    <t>0.7803</t>
  </si>
  <si>
    <t>30445.30</t>
  </si>
  <si>
    <t>19036.40</t>
  </si>
  <si>
    <t>15522.09</t>
  </si>
  <si>
    <t>10264.44</t>
  </si>
  <si>
    <t>0.3382</t>
  </si>
  <si>
    <t>20893.09</t>
  </si>
  <si>
    <t>1.78</t>
  </si>
  <si>
    <t>71.43</t>
  </si>
  <si>
    <t>0.6948</t>
  </si>
  <si>
    <t>0.6915</t>
  </si>
  <si>
    <t>17.86</t>
  </si>
  <si>
    <t>10721.05</t>
  </si>
  <si>
    <t>67.52</t>
  </si>
  <si>
    <t>162.04</t>
  </si>
  <si>
    <t>0.8841</t>
  </si>
  <si>
    <t>0.4970</t>
  </si>
  <si>
    <t>0.7318</t>
  </si>
  <si>
    <t>0.5214</t>
  </si>
  <si>
    <t>8197.90</t>
  </si>
  <si>
    <t>12341.62</t>
  </si>
  <si>
    <t>10691.54</t>
  </si>
  <si>
    <t>11450.25</t>
  </si>
  <si>
    <t>1.0753</t>
  </si>
  <si>
    <t>9001.46</t>
  </si>
  <si>
    <t>2.21</t>
  </si>
  <si>
    <t>0.5353</t>
  </si>
  <si>
    <t>0.5341</t>
  </si>
  <si>
    <t>9.39</t>
  </si>
  <si>
    <t>11569.32</t>
  </si>
  <si>
    <t>72.15</t>
  </si>
  <si>
    <t>230.34</t>
  </si>
  <si>
    <t>0.4853</t>
  </si>
  <si>
    <t>0.5456</t>
  </si>
  <si>
    <t>0.4480</t>
  </si>
  <si>
    <t>8960.74</t>
  </si>
  <si>
    <t>9030.29</t>
  </si>
  <si>
    <t>12641.02</t>
  </si>
  <si>
    <t>10278.46</t>
  </si>
  <si>
    <t>0.7182</t>
  </si>
  <si>
    <t>11213.36</t>
  </si>
  <si>
    <t>18.97</t>
  </si>
  <si>
    <t>0.8677</t>
  </si>
  <si>
    <t>0.8614</t>
  </si>
  <si>
    <t>24.14</t>
  </si>
  <si>
    <t>9189.37</t>
  </si>
  <si>
    <t>36.68</t>
  </si>
  <si>
    <t>172.41</t>
  </si>
  <si>
    <t>1.2741</t>
  </si>
  <si>
    <t>0.8680</t>
  </si>
  <si>
    <t>0.4100</t>
  </si>
  <si>
    <t>13.00</t>
  </si>
  <si>
    <t>4.03</t>
  </si>
  <si>
    <t>14854.70</t>
  </si>
  <si>
    <t>22521.39</t>
  </si>
  <si>
    <t>6794.74</t>
  </si>
  <si>
    <t>4353.66</t>
  </si>
  <si>
    <t>1.0572</t>
  </si>
  <si>
    <t>8389.33</t>
  </si>
  <si>
    <t>6.33</t>
  </si>
  <si>
    <t>34.18</t>
  </si>
  <si>
    <t>20.25</t>
  </si>
  <si>
    <t>0.8061</t>
  </si>
  <si>
    <t>0.8016</t>
  </si>
  <si>
    <t>6298.24</t>
  </si>
  <si>
    <t>83.10</t>
  </si>
  <si>
    <t>7.90</t>
  </si>
  <si>
    <t>303.80</t>
  </si>
  <si>
    <t>1.2639</t>
  </si>
  <si>
    <t>0.7642</t>
  </si>
  <si>
    <t>0.7266</t>
  </si>
  <si>
    <t>0.2926</t>
  </si>
  <si>
    <t>7447.83</t>
  </si>
  <si>
    <t>4627.74</t>
  </si>
  <si>
    <t>6120.40</t>
  </si>
  <si>
    <t>3663.70</t>
  </si>
  <si>
    <t>1.0796</t>
  </si>
  <si>
    <t>13444.79</t>
  </si>
  <si>
    <t>6.16</t>
  </si>
  <si>
    <t>0.7088</t>
  </si>
  <si>
    <t>0.7068</t>
  </si>
  <si>
    <t>16.75</t>
  </si>
  <si>
    <t>8716.48</t>
  </si>
  <si>
    <t>4.43</t>
  </si>
  <si>
    <t>147.06</t>
  </si>
  <si>
    <t>0.9294</t>
  </si>
  <si>
    <t>0.5591</t>
  </si>
  <si>
    <t>0.7694</t>
  </si>
  <si>
    <t>7962.34</t>
  </si>
  <si>
    <t>8972.02</t>
  </si>
  <si>
    <t>8245.82</t>
  </si>
  <si>
    <t>9572.03</t>
  </si>
  <si>
    <t>1.0051</t>
  </si>
  <si>
    <t>5079.77</t>
  </si>
  <si>
    <t>29.27</t>
  </si>
  <si>
    <t>30.51</t>
  </si>
  <si>
    <t>7.84</t>
  </si>
  <si>
    <t>28.43</t>
  </si>
  <si>
    <t>20.69</t>
  </si>
  <si>
    <t>1.34</t>
  </si>
  <si>
    <t>1.6353</t>
  </si>
  <si>
    <t>17565.91</t>
  </si>
  <si>
    <t>40.74</t>
  </si>
  <si>
    <t>32.43</t>
  </si>
  <si>
    <t>32.22</t>
  </si>
  <si>
    <t>15.15</t>
  </si>
  <si>
    <t>75.76</t>
  </si>
  <si>
    <t>40930.71</t>
  </si>
  <si>
    <t>39.02</t>
  </si>
  <si>
    <t>1.1840</t>
  </si>
  <si>
    <t>1.1884</t>
  </si>
  <si>
    <t>25.81</t>
  </si>
  <si>
    <t>16207.56</t>
  </si>
  <si>
    <t>12.29</t>
  </si>
  <si>
    <t>104.19</t>
  </si>
  <si>
    <t>1.54</t>
  </si>
  <si>
    <t>91.70</t>
  </si>
  <si>
    <t>0.8935</t>
  </si>
  <si>
    <t>1.4103</t>
  </si>
  <si>
    <t>4.09</t>
  </si>
  <si>
    <t>7.17</t>
  </si>
  <si>
    <t>6.20</t>
  </si>
  <si>
    <t>12875.17</t>
  </si>
  <si>
    <t>16715.97</t>
  </si>
  <si>
    <t>10243.07</t>
  </si>
  <si>
    <t>13.79</t>
  </si>
  <si>
    <t>15.91</t>
  </si>
  <si>
    <t>6.87</t>
  </si>
  <si>
    <t>39.13</t>
  </si>
  <si>
    <t>1.2023</t>
  </si>
  <si>
    <t>1.2037</t>
  </si>
  <si>
    <t>13896.74</t>
  </si>
  <si>
    <t>12.69</t>
  </si>
  <si>
    <t>94.24</t>
  </si>
  <si>
    <t>5.04</t>
  </si>
  <si>
    <t>81.59</t>
  </si>
  <si>
    <t>1.1313</t>
  </si>
  <si>
    <t>1.3545</t>
  </si>
  <si>
    <t>0.7469</t>
  </si>
  <si>
    <t>5.34</t>
  </si>
  <si>
    <t>13781.32</t>
  </si>
  <si>
    <t>13600.29</t>
  </si>
  <si>
    <t>13367.64</t>
  </si>
  <si>
    <t>41.46</t>
  </si>
  <si>
    <t>4.01</t>
  </si>
  <si>
    <t>28.95</t>
  </si>
  <si>
    <t>41.10</t>
  </si>
  <si>
    <t>1.2397</t>
  </si>
  <si>
    <t>18.54</t>
  </si>
  <si>
    <t>25.48</t>
  </si>
  <si>
    <t>14295.78</t>
  </si>
  <si>
    <t>1.37</t>
  </si>
  <si>
    <t>92.80</t>
  </si>
  <si>
    <t>8.55</t>
  </si>
  <si>
    <t>1.3204</t>
  </si>
  <si>
    <t>0.9109</t>
  </si>
  <si>
    <t>1.4026</t>
  </si>
  <si>
    <t>0.7537</t>
  </si>
  <si>
    <t>15346.16</t>
  </si>
  <si>
    <t>16182.08</t>
  </si>
  <si>
    <t>14460.33</t>
  </si>
  <si>
    <t>10143.73</t>
  </si>
  <si>
    <t>45.45</t>
  </si>
  <si>
    <t>46.88</t>
  </si>
  <si>
    <t>40.54</t>
  </si>
  <si>
    <t>11203.95</t>
  </si>
  <si>
    <t>1.2445</t>
  </si>
  <si>
    <t>1.2450</t>
  </si>
  <si>
    <t>15.32</t>
  </si>
  <si>
    <t>26.77</t>
  </si>
  <si>
    <t>14817.49</t>
  </si>
  <si>
    <t>80.77</t>
  </si>
  <si>
    <t>104.80</t>
  </si>
  <si>
    <t>0.8324</t>
  </si>
  <si>
    <t>1.3617</t>
  </si>
  <si>
    <t>10864.96</t>
  </si>
  <si>
    <t>15384.30</t>
  </si>
  <si>
    <t>20.45</t>
  </si>
  <si>
    <t>7.95</t>
  </si>
  <si>
    <t>0.6808</t>
  </si>
  <si>
    <t>0.6809</t>
  </si>
  <si>
    <t>17.05</t>
  </si>
  <si>
    <t>10589.47</t>
  </si>
  <si>
    <t>93.00</t>
  </si>
  <si>
    <t>225.43</t>
  </si>
  <si>
    <t>0.9463</t>
  </si>
  <si>
    <t>0.2737</t>
  </si>
  <si>
    <t>0.6992</t>
  </si>
  <si>
    <t>0.5211</t>
  </si>
  <si>
    <t>5.69</t>
  </si>
  <si>
    <t>2.23</t>
  </si>
  <si>
    <t>9772.94</t>
  </si>
  <si>
    <t>10572.81</t>
  </si>
  <si>
    <t>11078.45</t>
  </si>
  <si>
    <t>8189.37</t>
  </si>
  <si>
    <t>0.9158</t>
  </si>
  <si>
    <t>8811.12</t>
  </si>
  <si>
    <t>0.5515</t>
  </si>
  <si>
    <t>0.5502</t>
  </si>
  <si>
    <t>9.58</t>
  </si>
  <si>
    <t>9273.75</t>
  </si>
  <si>
    <t>48.33</t>
  </si>
  <si>
    <t>4.58</t>
  </si>
  <si>
    <t>248.48</t>
  </si>
  <si>
    <t>0.3926</t>
  </si>
  <si>
    <t>0.5943</t>
  </si>
  <si>
    <t>0.4090</t>
  </si>
  <si>
    <t>9248.55</t>
  </si>
  <si>
    <t>8333.62</t>
  </si>
  <si>
    <t>14609.63</t>
  </si>
  <si>
    <t>0.9172</t>
  </si>
  <si>
    <t>7214.98</t>
  </si>
  <si>
    <t>ครองเตียง</t>
  </si>
  <si>
    <t>ใช้จริง</t>
  </si>
  <si>
    <t>ขึ้นทะเบียน</t>
  </si>
  <si>
    <t>ใช้เตียง</t>
  </si>
  <si>
    <t>จริง</t>
  </si>
  <si>
    <t>ตุลาคม 57- มิถุนายน58</t>
  </si>
  <si>
    <t>21.21</t>
  </si>
  <si>
    <t>7.04</t>
  </si>
  <si>
    <t>31.71</t>
  </si>
  <si>
    <t>15.84</t>
  </si>
  <si>
    <t>10.52</t>
  </si>
  <si>
    <t>4.46</t>
  </si>
  <si>
    <t>11.21</t>
  </si>
  <si>
    <t>7.62</t>
  </si>
  <si>
    <t>51.57</t>
  </si>
  <si>
    <t>1.4413</t>
  </si>
  <si>
    <t>1.4408</t>
  </si>
  <si>
    <t>17.58</t>
  </si>
  <si>
    <t>17.74</t>
  </si>
  <si>
    <t>13790.51</t>
  </si>
  <si>
    <t>25.31</t>
  </si>
  <si>
    <t>91.22</t>
  </si>
  <si>
    <t>82.88</t>
  </si>
  <si>
    <t>12.51</t>
  </si>
  <si>
    <t>1.8985</t>
  </si>
  <si>
    <t>0.8824</t>
  </si>
  <si>
    <t>1.6242</t>
  </si>
  <si>
    <t>1.1443</t>
  </si>
  <si>
    <t>15647.01</t>
  </si>
  <si>
    <t>10852.56</t>
  </si>
  <si>
    <t>14260.61</t>
  </si>
  <si>
    <t>12251.64</t>
  </si>
  <si>
    <t>81.48</t>
  </si>
  <si>
    <t>49.11</t>
  </si>
  <si>
    <t>51.11</t>
  </si>
  <si>
    <t>53.12</t>
  </si>
  <si>
    <t>83.70</t>
  </si>
  <si>
    <t>2.2503</t>
  </si>
  <si>
    <t>1.1453</t>
  </si>
  <si>
    <t>1.4668</t>
  </si>
  <si>
    <t>13104.20</t>
  </si>
  <si>
    <t>11706.32</t>
  </si>
  <si>
    <t>12.82</t>
  </si>
  <si>
    <t>21.31</t>
  </si>
  <si>
    <t>7.07</t>
  </si>
  <si>
    <t>36.36</t>
  </si>
  <si>
    <t>1.26</t>
  </si>
  <si>
    <t>8.07</t>
  </si>
  <si>
    <t>0.8085</t>
  </si>
  <si>
    <t>5.66</t>
  </si>
  <si>
    <t>11873.50</t>
  </si>
  <si>
    <t>12045.33</t>
  </si>
  <si>
    <t>38.46</t>
  </si>
  <si>
    <t>29.03</t>
  </si>
  <si>
    <t>35.29</t>
  </si>
  <si>
    <t>17.50</t>
  </si>
  <si>
    <t>82.50</t>
  </si>
  <si>
    <t>1.0675</t>
  </si>
  <si>
    <t>14061.89</t>
  </si>
  <si>
    <t>1.79</t>
  </si>
  <si>
    <t>7.53</t>
  </si>
  <si>
    <t>0.6361</t>
  </si>
  <si>
    <t>14.34</t>
  </si>
  <si>
    <t>8086.24</t>
  </si>
  <si>
    <t>72.22</t>
  </si>
  <si>
    <t>7.44</t>
  </si>
  <si>
    <t>246.27</t>
  </si>
  <si>
    <t>0.7641</t>
  </si>
  <si>
    <t>0.4139</t>
  </si>
  <si>
    <t>0.4265</t>
  </si>
  <si>
    <t>11507.72</t>
  </si>
  <si>
    <t>10315.17</t>
  </si>
  <si>
    <t>7556.23</t>
  </si>
  <si>
    <t>7464.72</t>
  </si>
  <si>
    <t>0.7166</t>
  </si>
  <si>
    <t>6789.51</t>
  </si>
  <si>
    <t>4.97</t>
  </si>
  <si>
    <t>6.83</t>
  </si>
  <si>
    <t>0.5618</t>
  </si>
  <si>
    <t>0.5631</t>
  </si>
  <si>
    <t>11.18</t>
  </si>
  <si>
    <t>9860.87</t>
  </si>
  <si>
    <t>0.7433</t>
  </si>
  <si>
    <t>0.4900</t>
  </si>
  <si>
    <t>0.5584</t>
  </si>
  <si>
    <t>0.4455</t>
  </si>
  <si>
    <t>15944.92</t>
  </si>
  <si>
    <t>10126.79</t>
  </si>
  <si>
    <t>8814.67</t>
  </si>
  <si>
    <t>9222.52</t>
  </si>
  <si>
    <t>0.9961</t>
  </si>
  <si>
    <t>8246.86</t>
  </si>
  <si>
    <t>8.51</t>
  </si>
  <si>
    <t>0.5488</t>
  </si>
  <si>
    <t>0.5486</t>
  </si>
  <si>
    <t>7604.29</t>
  </si>
  <si>
    <t>31.57</t>
  </si>
  <si>
    <t>217.39</t>
  </si>
  <si>
    <t>1.0647</t>
  </si>
  <si>
    <t>0.3181</t>
  </si>
  <si>
    <t>0.5070</t>
  </si>
  <si>
    <t>0.3664</t>
  </si>
  <si>
    <t>5602.75</t>
  </si>
  <si>
    <t>6750.84</t>
  </si>
  <si>
    <t>8139.15</t>
  </si>
  <si>
    <t>7007.57</t>
  </si>
  <si>
    <t>0.7796</t>
  </si>
  <si>
    <t>7079.61</t>
  </si>
  <si>
    <t>7.23</t>
  </si>
  <si>
    <t>0.6441</t>
  </si>
  <si>
    <t>0.6409</t>
  </si>
  <si>
    <t>15.03</t>
  </si>
  <si>
    <t>8048.79</t>
  </si>
  <si>
    <t>5.47</t>
  </si>
  <si>
    <t>88.47</t>
  </si>
  <si>
    <t>165.63</t>
  </si>
  <si>
    <t>1.1892</t>
  </si>
  <si>
    <t>0.8145</t>
  </si>
  <si>
    <t>0.6614</t>
  </si>
  <si>
    <t>0.4025</t>
  </si>
  <si>
    <t>6154.85</t>
  </si>
  <si>
    <t>8873.73</t>
  </si>
  <si>
    <t>7949.70</t>
  </si>
  <si>
    <t>9645.00</t>
  </si>
  <si>
    <t>1.3266</t>
  </si>
  <si>
    <t>7367.16</t>
  </si>
  <si>
    <t>0.4639</t>
  </si>
  <si>
    <t>0.3530</t>
  </si>
  <si>
    <t>1.55</t>
  </si>
  <si>
    <t>8029.83</t>
  </si>
  <si>
    <t>9781.63</t>
  </si>
  <si>
    <t>13.29</t>
  </si>
  <si>
    <t>0.6675</t>
  </si>
  <si>
    <t>0.6612</t>
  </si>
  <si>
    <t>7870.83</t>
  </si>
  <si>
    <t>276.47</t>
  </si>
  <si>
    <t>0.6789</t>
  </si>
  <si>
    <t>0.4402</t>
  </si>
  <si>
    <t>0.6997</t>
  </si>
  <si>
    <t>0.4018</t>
  </si>
  <si>
    <t>6322.72</t>
  </si>
  <si>
    <t>7950.55</t>
  </si>
  <si>
    <t>11485.81</t>
  </si>
  <si>
    <t>0.8852</t>
  </si>
  <si>
    <t>10474.25</t>
  </si>
  <si>
    <t>0.6989</t>
  </si>
  <si>
    <t>15.38</t>
  </si>
  <si>
    <t>8209.92</t>
  </si>
  <si>
    <t>47.10</t>
  </si>
  <si>
    <t>152.17</t>
  </si>
  <si>
    <t>0.3312</t>
  </si>
  <si>
    <t>0.7194</t>
  </si>
  <si>
    <t>0.7490</t>
  </si>
  <si>
    <t>12297.05</t>
  </si>
  <si>
    <t>9443.40</t>
  </si>
  <si>
    <t>8151.43</t>
  </si>
  <si>
    <t>6772.55</t>
  </si>
  <si>
    <t>1.2848</t>
  </si>
  <si>
    <t>7616.85</t>
  </si>
  <si>
    <t>0.6297</t>
  </si>
  <si>
    <t>11090.50</t>
  </si>
  <si>
    <t>66.34</t>
  </si>
  <si>
    <t>177.78</t>
  </si>
  <si>
    <t>0.4497</t>
  </si>
  <si>
    <t>0.4331</t>
  </si>
  <si>
    <t>5497.52</t>
  </si>
  <si>
    <t>9321.08</t>
  </si>
  <si>
    <t>11299.28</t>
  </si>
  <si>
    <t>12126.37</t>
  </si>
  <si>
    <t>1.1914</t>
  </si>
  <si>
    <t>9917.04</t>
  </si>
  <si>
    <t>21.15</t>
  </si>
  <si>
    <t>0.8942</t>
  </si>
  <si>
    <t>0.9023</t>
  </si>
  <si>
    <t>11946.94</t>
  </si>
  <si>
    <t>110.00</t>
  </si>
  <si>
    <t>98.04</t>
  </si>
  <si>
    <t>1.1322</t>
  </si>
  <si>
    <t>0.3258</t>
  </si>
  <si>
    <t>0.8929</t>
  </si>
  <si>
    <t>0.4181</t>
  </si>
  <si>
    <t>7.24</t>
  </si>
  <si>
    <t>8121.99</t>
  </si>
  <si>
    <t>19662.32</t>
  </si>
  <si>
    <t>12608.23</t>
  </si>
  <si>
    <t>12444.39</t>
  </si>
  <si>
    <t>1.9072</t>
  </si>
  <si>
    <t>5660.45</t>
  </si>
  <si>
    <t>0.5455</t>
  </si>
  <si>
    <t>0.5480</t>
  </si>
  <si>
    <t>10.88</t>
  </si>
  <si>
    <t>12296.77</t>
  </si>
  <si>
    <t>73.67</t>
  </si>
  <si>
    <t>213.90</t>
  </si>
  <si>
    <t>0.6198</t>
  </si>
  <si>
    <t>0.4399</t>
  </si>
  <si>
    <t>0.5783</t>
  </si>
  <si>
    <t>0.4658</t>
  </si>
  <si>
    <t>11032.03</t>
  </si>
  <si>
    <t>13968.03</t>
  </si>
  <si>
    <t>12664.36</t>
  </si>
  <si>
    <t>11269.58</t>
  </si>
  <si>
    <t>12451.20</t>
  </si>
  <si>
    <t>0.7736</t>
  </si>
  <si>
    <t>0.7677</t>
  </si>
  <si>
    <t>18.75</t>
  </si>
  <si>
    <t>7821.44</t>
  </si>
  <si>
    <t>29.85</t>
  </si>
  <si>
    <t>253.97</t>
  </si>
  <si>
    <t>0.8251</t>
  </si>
  <si>
    <t>0.3681</t>
  </si>
  <si>
    <t>0.8292</t>
  </si>
  <si>
    <t>0.4002</t>
  </si>
  <si>
    <t>9000.72</t>
  </si>
  <si>
    <t>6404.96</t>
  </si>
  <si>
    <t>7618.58</t>
  </si>
  <si>
    <t>9330.80</t>
  </si>
  <si>
    <t>0.9412</t>
  </si>
  <si>
    <t>11742.95</t>
  </si>
  <si>
    <t>31.87</t>
  </si>
  <si>
    <t>24.18</t>
  </si>
  <si>
    <t>0.6464</t>
  </si>
  <si>
    <t>7683.01</t>
  </si>
  <si>
    <t>71.19</t>
  </si>
  <si>
    <t>422.22</t>
  </si>
  <si>
    <t>0.3731</t>
  </si>
  <si>
    <t>0.4530</t>
  </si>
  <si>
    <t>2.85</t>
  </si>
  <si>
    <t>14.33</t>
  </si>
  <si>
    <t>9517.35</t>
  </si>
  <si>
    <t>6235.41</t>
  </si>
  <si>
    <t>6521.13</t>
  </si>
  <si>
    <t>26812.04</t>
  </si>
  <si>
    <t>1.0904</t>
  </si>
  <si>
    <t>3330.05</t>
  </si>
  <si>
    <t>6.12</t>
  </si>
  <si>
    <t>0.6635</t>
  </si>
  <si>
    <t>9020.45</t>
  </si>
  <si>
    <t>46.57</t>
  </si>
  <si>
    <t>3.97</t>
  </si>
  <si>
    <t>300.70</t>
  </si>
  <si>
    <t>1.4642</t>
  </si>
  <si>
    <t>0.6621</t>
  </si>
  <si>
    <t>0.3248</t>
  </si>
  <si>
    <t>12.43</t>
  </si>
  <si>
    <t>17168.39</t>
  </si>
  <si>
    <t>6924.60</t>
  </si>
  <si>
    <t>8044.48</t>
  </si>
  <si>
    <t>11216.50</t>
  </si>
  <si>
    <t>10441.07</t>
  </si>
  <si>
    <t>11.97</t>
  </si>
  <si>
    <t>11130.83</t>
  </si>
  <si>
    <t>52.51</t>
  </si>
  <si>
    <t>0.6530</t>
  </si>
  <si>
    <t>0.3561</t>
  </si>
  <si>
    <t>0.6254</t>
  </si>
  <si>
    <t>0.3459</t>
  </si>
  <si>
    <t>8327.46</t>
  </si>
  <si>
    <t>8951.02</t>
  </si>
  <si>
    <t>11316.12</t>
  </si>
  <si>
    <t>12616.47</t>
  </si>
  <si>
    <t>1.0803</t>
  </si>
  <si>
    <t>7015.45</t>
  </si>
  <si>
    <t>0.6867</t>
  </si>
  <si>
    <t>0.6797</t>
  </si>
  <si>
    <t>11.02</t>
  </si>
  <si>
    <t>7743.65</t>
  </si>
  <si>
    <t>3.22</t>
  </si>
  <si>
    <t>32.96</t>
  </si>
  <si>
    <t>299.15</t>
  </si>
  <si>
    <t>0.3289</t>
  </si>
  <si>
    <t>0.7201</t>
  </si>
  <si>
    <t>0.5116</t>
  </si>
  <si>
    <t>12973.80</t>
  </si>
  <si>
    <t>6586.60</t>
  </si>
  <si>
    <t>6764.68</t>
  </si>
  <si>
    <t>11546.09</t>
  </si>
  <si>
    <t>1.4228</t>
  </si>
  <si>
    <t>7098.83</t>
  </si>
  <si>
    <t>11.03</t>
  </si>
  <si>
    <t>0.7314</t>
  </si>
  <si>
    <t>0.7296</t>
  </si>
  <si>
    <t>11306.35</t>
  </si>
  <si>
    <t>88.64</t>
  </si>
  <si>
    <t>175.18</t>
  </si>
  <si>
    <t>1.0217</t>
  </si>
  <si>
    <t>0.6429</t>
  </si>
  <si>
    <t>12862.87</t>
  </si>
  <si>
    <t>11679.24</t>
  </si>
  <si>
    <t>8107.45</t>
  </si>
  <si>
    <t>13452.02</t>
  </si>
  <si>
    <t>1.5455</t>
  </si>
  <si>
    <t>7189.51</t>
  </si>
  <si>
    <t>0.3109</t>
  </si>
  <si>
    <t>11234.78</t>
  </si>
  <si>
    <t>0.3085</t>
  </si>
  <si>
    <t>0.3144</t>
  </si>
  <si>
    <t>2.10</t>
  </si>
  <si>
    <t>11562.58</t>
  </si>
  <si>
    <t>10752.26</t>
  </si>
  <si>
    <t>0.2797</t>
  </si>
  <si>
    <t>16560.60</t>
  </si>
  <si>
    <t>7.02</t>
  </si>
  <si>
    <t>1.0638</t>
  </si>
  <si>
    <t>1.0655</t>
  </si>
  <si>
    <t>13.55</t>
  </si>
  <si>
    <t>15.09</t>
  </si>
  <si>
    <t>14781.88</t>
  </si>
  <si>
    <t>46.69</t>
  </si>
  <si>
    <t>86.49</t>
  </si>
  <si>
    <t>1.4064</t>
  </si>
  <si>
    <t>0.7657</t>
  </si>
  <si>
    <t>1.2843</t>
  </si>
  <si>
    <t>0.4631</t>
  </si>
  <si>
    <t>16431.68</t>
  </si>
  <si>
    <t>10055.61</t>
  </si>
  <si>
    <t>15372.77</t>
  </si>
  <si>
    <t>12393.06</t>
  </si>
  <si>
    <t>41.67</t>
  </si>
  <si>
    <t>34.62</t>
  </si>
  <si>
    <t>1.6364</t>
  </si>
  <si>
    <t>23868.08</t>
  </si>
  <si>
    <t>24.74</t>
  </si>
  <si>
    <t>20.62</t>
  </si>
  <si>
    <t>0.6469</t>
  </si>
  <si>
    <t>16.49</t>
  </si>
  <si>
    <t>7624.30</t>
  </si>
  <si>
    <t>179.78</t>
  </si>
  <si>
    <t>11.24</t>
  </si>
  <si>
    <t>0.8432</t>
  </si>
  <si>
    <t>0.7236</t>
  </si>
  <si>
    <t>0.6606</t>
  </si>
  <si>
    <t>0.4817</t>
  </si>
  <si>
    <t>6823.11</t>
  </si>
  <si>
    <t>6104.89</t>
  </si>
  <si>
    <t>7650.69</t>
  </si>
  <si>
    <t>8594.71</t>
  </si>
  <si>
    <t>8475.00</t>
  </si>
  <si>
    <t>0.6008</t>
  </si>
  <si>
    <t>0.6001</t>
  </si>
  <si>
    <t>15.13</t>
  </si>
  <si>
    <t>9435.72</t>
  </si>
  <si>
    <t>50.56</t>
  </si>
  <si>
    <t>263.51</t>
  </si>
  <si>
    <t>0.7035</t>
  </si>
  <si>
    <t>0.2997</t>
  </si>
  <si>
    <t>0.6367</t>
  </si>
  <si>
    <t>0.2701</t>
  </si>
  <si>
    <t>11114.34</t>
  </si>
  <si>
    <t>8239.06</t>
  </si>
  <si>
    <t>9105.53</t>
  </si>
  <si>
    <t>9869.57</t>
  </si>
  <si>
    <t>0.8392</t>
  </si>
  <si>
    <t>8192.79</t>
  </si>
  <si>
    <t>0.5948</t>
  </si>
  <si>
    <t>10.99</t>
  </si>
  <si>
    <t>8455.04</t>
  </si>
  <si>
    <t>40.09</t>
  </si>
  <si>
    <t>3.21</t>
  </si>
  <si>
    <t>211.11</t>
  </si>
  <si>
    <t>0.7067</t>
  </si>
  <si>
    <t>0.3493</t>
  </si>
  <si>
    <t>0.5956</t>
  </si>
  <si>
    <t>0.3429</t>
  </si>
  <si>
    <t>10615.72</t>
  </si>
  <si>
    <t>7763.40</t>
  </si>
  <si>
    <t>7549.02</t>
  </si>
  <si>
    <t>29477.08</t>
  </si>
  <si>
    <t>0.9825</t>
  </si>
  <si>
    <t>8952.80</t>
  </si>
  <si>
    <t>0.6764</t>
  </si>
  <si>
    <t>11.04</t>
  </si>
  <si>
    <t>8.82</t>
  </si>
  <si>
    <t>8961.04</t>
  </si>
  <si>
    <t>5.02</t>
  </si>
  <si>
    <t>91.13</t>
  </si>
  <si>
    <t>7.33</t>
  </si>
  <si>
    <t>150.17</t>
  </si>
  <si>
    <t>1.3772</t>
  </si>
  <si>
    <t>0.5308</t>
  </si>
  <si>
    <t>0.6917</t>
  </si>
  <si>
    <t>0.4358</t>
  </si>
  <si>
    <t>8085.51</t>
  </si>
  <si>
    <t>13323.91</t>
  </si>
  <si>
    <t>8865.04</t>
  </si>
  <si>
    <t>9188.22</t>
  </si>
  <si>
    <t>1.1504</t>
  </si>
  <si>
    <t>6114.73</t>
  </si>
  <si>
    <t>0.6315</t>
  </si>
  <si>
    <t>18.02</t>
  </si>
  <si>
    <t>0.7711</t>
  </si>
  <si>
    <t>0.7667</t>
  </si>
  <si>
    <t>25.73</t>
  </si>
  <si>
    <t>7962.71</t>
  </si>
  <si>
    <t>62.58</t>
  </si>
  <si>
    <t>255.95</t>
  </si>
  <si>
    <t>1.1405</t>
  </si>
  <si>
    <t>0.4652</t>
  </si>
  <si>
    <t>8896.97</t>
  </si>
  <si>
    <t>9108.00</t>
  </si>
  <si>
    <t>7791.69</t>
  </si>
  <si>
    <t>4748.98</t>
  </si>
  <si>
    <t>1.0203</t>
  </si>
  <si>
    <t>8685.04</t>
  </si>
  <si>
    <t>3.09</t>
  </si>
  <si>
    <t>12.96</t>
  </si>
  <si>
    <t>0.5884</t>
  </si>
  <si>
    <t>0.5857</t>
  </si>
  <si>
    <t>13.58</t>
  </si>
  <si>
    <t>8580.58</t>
  </si>
  <si>
    <t>49.57</t>
  </si>
  <si>
    <t>158.23</t>
  </si>
  <si>
    <t>0.6324</t>
  </si>
  <si>
    <t>0.5286</t>
  </si>
  <si>
    <t>0.4396</t>
  </si>
  <si>
    <t>14167.42</t>
  </si>
  <si>
    <t>9770.70</t>
  </si>
  <si>
    <t>7971.57</t>
  </si>
  <si>
    <t>12577.08</t>
  </si>
  <si>
    <t>0.5598</t>
  </si>
  <si>
    <t>12098.61</t>
  </si>
  <si>
    <t>0.6217</t>
  </si>
  <si>
    <t>0.6189</t>
  </si>
  <si>
    <t>14.06</t>
  </si>
  <si>
    <t>10963.01</t>
  </si>
  <si>
    <t>68.65</t>
  </si>
  <si>
    <t>6.28</t>
  </si>
  <si>
    <t>171.43</t>
  </si>
  <si>
    <t>0.5810</t>
  </si>
  <si>
    <t>0.5841</t>
  </si>
  <si>
    <t>13578.78</t>
  </si>
  <si>
    <t>8287.66</t>
  </si>
  <si>
    <t>10748.48</t>
  </si>
  <si>
    <t>15534.11</t>
  </si>
  <si>
    <t>0.8900</t>
  </si>
  <si>
    <t>11898.03</t>
  </si>
  <si>
    <t>0.6341</t>
  </si>
  <si>
    <t>0.6242</t>
  </si>
  <si>
    <t>5479.36</t>
  </si>
  <si>
    <t>0.73</t>
  </si>
  <si>
    <t>333.33</t>
  </si>
  <si>
    <t>0.5392</t>
  </si>
  <si>
    <t>0.2642</t>
  </si>
  <si>
    <t>4472.78</t>
  </si>
  <si>
    <t>5158.97</t>
  </si>
  <si>
    <t>5408.21</t>
  </si>
  <si>
    <t>6790.77</t>
  </si>
  <si>
    <t>1.6758</t>
  </si>
  <si>
    <t>2471.19</t>
  </si>
  <si>
    <t>0.5688</t>
  </si>
  <si>
    <t>0.5670</t>
  </si>
  <si>
    <t>11220.48</t>
  </si>
  <si>
    <t>66.39</t>
  </si>
  <si>
    <t>224.24</t>
  </si>
  <si>
    <t>0.5834</t>
  </si>
  <si>
    <t>0.4865</t>
  </si>
  <si>
    <t>0.6421</t>
  </si>
  <si>
    <t>0.3451</t>
  </si>
  <si>
    <t>16152.73</t>
  </si>
  <si>
    <t>9466.32</t>
  </si>
  <si>
    <t>10380.30</t>
  </si>
  <si>
    <t>14406.96</t>
  </si>
  <si>
    <t>0.8003</t>
  </si>
  <si>
    <t>9749.32</t>
  </si>
  <si>
    <t>9.88</t>
  </si>
  <si>
    <t>44.44</t>
  </si>
  <si>
    <t>0.9005</t>
  </si>
  <si>
    <t>25.93</t>
  </si>
  <si>
    <t>7331.54</t>
  </si>
  <si>
    <t>2.45</t>
  </si>
  <si>
    <t>41.94</t>
  </si>
  <si>
    <t>0.6880</t>
  </si>
  <si>
    <t>1.0579</t>
  </si>
  <si>
    <t>0.3558</t>
  </si>
  <si>
    <t>14131.62</t>
  </si>
  <si>
    <t>9591.78</t>
  </si>
  <si>
    <t>6440.80</t>
  </si>
  <si>
    <t>8337.32</t>
  </si>
  <si>
    <t>0.8627</t>
  </si>
  <si>
    <t>6755.54</t>
  </si>
  <si>
    <t>0.7775</t>
  </si>
  <si>
    <t>0.7668</t>
  </si>
  <si>
    <t>4743.94</t>
  </si>
  <si>
    <t>39.29</t>
  </si>
  <si>
    <t>0.69</t>
  </si>
  <si>
    <t>397.06</t>
  </si>
  <si>
    <t>1.4940</t>
  </si>
  <si>
    <t>0.3826</t>
  </si>
  <si>
    <t>0.7478</t>
  </si>
  <si>
    <t>0.3337</t>
  </si>
  <si>
    <t>4825.45</t>
  </si>
  <si>
    <t>4139.48</t>
  </si>
  <si>
    <t>4629.01</t>
  </si>
  <si>
    <t>6867.98</t>
  </si>
  <si>
    <t>3.8738</t>
  </si>
  <si>
    <t>1963.37</t>
  </si>
  <si>
    <t xml:space="preserve">วิเคราะห์ข้อมูล ค่าน้ำหนักสัมพัทธ์ CMI เกณฑ์เป้าหมาย Service plan ระดับ A = 1.6   ระดับ M1 = 1  ระดับ M2 = 0.8  ระดับ F2 = 0.6  ระดับ F3 = 0.6   </t>
  </si>
  <si>
    <r>
      <t xml:space="preserve">ในกรณีที่มีค่า CMI </t>
    </r>
    <r>
      <rPr>
        <sz val="17"/>
        <color rgb="FFFF00FF"/>
        <rFont val="TH SarabunPSK"/>
        <family val="2"/>
      </rPr>
      <t>อยู่ในช่วงหรือสูงกว่า</t>
    </r>
    <r>
      <rPr>
        <sz val="17"/>
        <color theme="1"/>
        <rFont val="TH SarabunPSK"/>
        <family val="2"/>
        <charset val="222"/>
      </rPr>
      <t>ค่าดัชนีดังกล่าว ถือว่ามีการใช้ทรัพยากรที่มีประสิทธิภาพ
เนื่องจากมีการคัดเลือกผู้ป่วยที่เหมาะสมและ/หรือมีศักยภาพในการรักษาผู้ป่วยที่มีความซับซ้อน</t>
    </r>
  </si>
  <si>
    <r>
      <rPr>
        <b/>
        <u/>
        <sz val="17"/>
        <rFont val="TH SarabunPSK"/>
        <family val="2"/>
      </rPr>
      <t>วิเคราะห์อัตราการใช้เตียงเตียง</t>
    </r>
    <r>
      <rPr>
        <sz val="17"/>
        <color rgb="FFFF0000"/>
        <rFont val="TH SarabunPSK"/>
        <family val="2"/>
      </rPr>
      <t xml:space="preserve"> </t>
    </r>
    <r>
      <rPr>
        <sz val="17"/>
        <rFont val="TH SarabunPSK"/>
        <family val="2"/>
      </rPr>
      <t>-</t>
    </r>
    <r>
      <rPr>
        <sz val="17"/>
        <color rgb="FFFF0000"/>
        <rFont val="TH SarabunPSK"/>
        <family val="2"/>
      </rPr>
      <t>สูงกว่าค่าเฉลี่ยของกลุ่ม</t>
    </r>
    <r>
      <rPr>
        <sz val="17"/>
        <rFont val="TH SarabunPSK"/>
        <family val="2"/>
      </rPr>
      <t xml:space="preserve">   อาจหมายถึง มีการใช้เตียงมากหรือการหมุนเวียนเตียงเร็ว โรคมีความรุนแรงน้อยหรือมีคุณภาพในการรักษาทำให้วันนอนน้อยกว่าเกณฑ์เฉลี่ย  </t>
    </r>
    <r>
      <rPr>
        <sz val="17"/>
        <color rgb="FFFF0000"/>
        <rFont val="TH SarabunPSK"/>
        <family val="2"/>
      </rPr>
      <t xml:space="preserve">
</t>
    </r>
  </si>
  <si>
    <r>
      <rPr>
        <sz val="11"/>
        <color rgb="FFFF0000"/>
        <rFont val="Calibri"/>
        <family val="2"/>
      </rPr>
      <t>ต่ำกว่าค่าเฉลี่ยของกลุ่ม</t>
    </r>
    <r>
      <rPr>
        <sz val="11"/>
        <color rgb="FF000000"/>
        <rFont val="Calibri"/>
        <family val="2"/>
      </rPr>
      <t xml:space="preserve"> อาจหมายถึง  </t>
    </r>
    <r>
      <rPr>
        <sz val="11"/>
        <color rgb="FF000000"/>
        <rFont val="Tahoma"/>
        <family val="2"/>
      </rPr>
      <t xml:space="preserve">มีการใช้เตียงน้อยหรือการหมุนเวียนเตียงน้อย โรคมีความรุนแรงมาก เป็นโรคเรื้อรังหรือมีคุณภาพในการให้การรักษาน้อยทำให้ วันนอนมากกว่าในเกณฑ์เฉลี่ย </t>
    </r>
  </si>
  <si>
    <t>16.88</t>
  </si>
  <si>
    <t>48.00</t>
  </si>
  <si>
    <t>35.25</t>
  </si>
  <si>
    <t>23.26</t>
  </si>
  <si>
    <t>8.30</t>
  </si>
  <si>
    <t>47.72</t>
  </si>
  <si>
    <t>1.4566</t>
  </si>
  <si>
    <t>1.4548</t>
  </si>
  <si>
    <t>17.85</t>
  </si>
  <si>
    <t>14224.67</t>
  </si>
  <si>
    <t>25.71</t>
  </si>
  <si>
    <t>98.09</t>
  </si>
  <si>
    <t>102.59</t>
  </si>
  <si>
    <t>10.44</t>
  </si>
  <si>
    <t>2.2391</t>
  </si>
  <si>
    <t>0.9658</t>
  </si>
  <si>
    <t>1.5998</t>
  </si>
  <si>
    <t>1.0760</t>
  </si>
  <si>
    <t>9.42</t>
  </si>
  <si>
    <t>5.48</t>
  </si>
  <si>
    <t>19687.06</t>
  </si>
  <si>
    <t>12935.44</t>
  </si>
  <si>
    <t>13874.41</t>
  </si>
  <si>
    <t>11854.06</t>
  </si>
  <si>
    <t>59.09</t>
  </si>
  <si>
    <t>47.37</t>
  </si>
  <si>
    <t>49.39</t>
  </si>
  <si>
    <t>49.36</t>
  </si>
  <si>
    <t>60.53</t>
  </si>
  <si>
    <t>2.5154</t>
  </si>
  <si>
    <t>8.2073</t>
  </si>
  <si>
    <t>2.4376</t>
  </si>
  <si>
    <t>13890.50</t>
  </si>
  <si>
    <t>15676.01</t>
  </si>
  <si>
    <t>8.49</t>
  </si>
  <si>
    <t>0.6791</t>
  </si>
  <si>
    <t>0.6757</t>
  </si>
  <si>
    <t>16.92</t>
  </si>
  <si>
    <t>8232.62</t>
  </si>
  <si>
    <t>4.98</t>
  </si>
  <si>
    <t>67.32</t>
  </si>
  <si>
    <t>167.91</t>
  </si>
  <si>
    <t>0.8232</t>
  </si>
  <si>
    <t>0.6017</t>
  </si>
  <si>
    <t>0.6711</t>
  </si>
  <si>
    <t>0.6796</t>
  </si>
  <si>
    <t>11353.01</t>
  </si>
  <si>
    <t>8766.22</t>
  </si>
  <si>
    <t>8204.27</t>
  </si>
  <si>
    <t>7715.44</t>
  </si>
  <si>
    <t>0.8802</t>
  </si>
  <si>
    <t>7637.64</t>
  </si>
  <si>
    <t>วิเคราะห์จำนวนเตียงจริง 59</t>
  </si>
  <si>
    <t>วิเคราะห์จำนวนเตียง กระทรวง</t>
  </si>
  <si>
    <t>7.39</t>
  </si>
  <si>
    <t>0.6192</t>
  </si>
  <si>
    <t>8589.56</t>
  </si>
  <si>
    <t>190.00</t>
  </si>
  <si>
    <t>0.5614</t>
  </si>
  <si>
    <t>0.5170</t>
  </si>
  <si>
    <t>0.6593</t>
  </si>
  <si>
    <t>3.89</t>
  </si>
  <si>
    <t>6570.06</t>
  </si>
  <si>
    <t>8941.07</t>
  </si>
  <si>
    <t>8621.06</t>
  </si>
  <si>
    <t>9256.84</t>
  </si>
  <si>
    <t>0.6402</t>
  </si>
  <si>
    <t>7787.77</t>
  </si>
  <si>
    <t>2.35</t>
  </si>
  <si>
    <t>20.83</t>
  </si>
  <si>
    <t>1.0386</t>
  </si>
  <si>
    <t>1.0432</t>
  </si>
  <si>
    <t>16.47</t>
  </si>
  <si>
    <t>14111.10</t>
  </si>
  <si>
    <t>141.10</t>
  </si>
  <si>
    <t>1.1735</t>
  </si>
  <si>
    <t>1.2598</t>
  </si>
  <si>
    <t>1.1263</t>
  </si>
  <si>
    <t>0.6356</t>
  </si>
  <si>
    <t>4.92</t>
  </si>
  <si>
    <t>11229.20</t>
  </si>
  <si>
    <t>8203.40</t>
  </si>
  <si>
    <t>15851.85</t>
  </si>
  <si>
    <t>12182.64</t>
  </si>
  <si>
    <t>27.27</t>
  </si>
  <si>
    <t>5723.12</t>
  </si>
  <si>
    <t>11.16</t>
  </si>
  <si>
    <t>12.95</t>
  </si>
  <si>
    <t>0.5057</t>
  </si>
  <si>
    <t>7995.43</t>
  </si>
  <si>
    <t>300.93</t>
  </si>
  <si>
    <t>0.6310</t>
  </si>
  <si>
    <t>0.6104</t>
  </si>
  <si>
    <t>0.5033</t>
  </si>
  <si>
    <t>0.4782</t>
  </si>
  <si>
    <t>6482.23</t>
  </si>
  <si>
    <t>6430.81</t>
  </si>
  <si>
    <t>8391.74</t>
  </si>
  <si>
    <t>7003.79</t>
  </si>
  <si>
    <t>0.6135</t>
  </si>
  <si>
    <t>7882.17</t>
  </si>
  <si>
    <t>0.82</t>
  </si>
  <si>
    <t>16.05</t>
  </si>
  <si>
    <t>0.7129</t>
  </si>
  <si>
    <t>14.81</t>
  </si>
  <si>
    <t>7684.81</t>
  </si>
  <si>
    <t>74.91</t>
  </si>
  <si>
    <t>218.49</t>
  </si>
  <si>
    <t>0.9436</t>
  </si>
  <si>
    <t>0.7344</t>
  </si>
  <si>
    <t>6107.34</t>
  </si>
  <si>
    <t>8470.08</t>
  </si>
  <si>
    <t>7803.53</t>
  </si>
  <si>
    <t>7552.11</t>
  </si>
  <si>
    <t>1.0346</t>
  </si>
  <si>
    <t>10148.57</t>
  </si>
  <si>
    <t>1.46</t>
  </si>
  <si>
    <t>8.76</t>
  </si>
  <si>
    <t>0.6359</t>
  </si>
  <si>
    <t>0.6335</t>
  </si>
  <si>
    <t>10.37</t>
  </si>
  <si>
    <t>9588.43</t>
  </si>
  <si>
    <t>45.56</t>
  </si>
  <si>
    <t>259.26</t>
  </si>
  <si>
    <t>0.8326</t>
  </si>
  <si>
    <t>0.3431</t>
  </si>
  <si>
    <t>0.6723</t>
  </si>
  <si>
    <t>0.2847</t>
  </si>
  <si>
    <t>16933.35</t>
  </si>
  <si>
    <t>7939.46</t>
  </si>
  <si>
    <t>8291.90</t>
  </si>
  <si>
    <t>10080.77</t>
  </si>
  <si>
    <t>1.1522</t>
  </si>
  <si>
    <t>9464.68</t>
  </si>
  <si>
    <t>12.39</t>
  </si>
  <si>
    <t>4.42</t>
  </si>
  <si>
    <t>0.5206</t>
  </si>
  <si>
    <t>0.5172</t>
  </si>
  <si>
    <t>7326.16</t>
  </si>
  <si>
    <t>37.62</t>
  </si>
  <si>
    <t>225.23</t>
  </si>
  <si>
    <t>0.5128</t>
  </si>
  <si>
    <t>0.3513</t>
  </si>
  <si>
    <t>9158.69</t>
  </si>
  <si>
    <t>5213.31</t>
  </si>
  <si>
    <t>7154.23</t>
  </si>
  <si>
    <t>18092.69</t>
  </si>
  <si>
    <t>0.6688</t>
  </si>
  <si>
    <t>7314.51</t>
  </si>
  <si>
    <t>0.5260</t>
  </si>
  <si>
    <t>0.5267</t>
  </si>
  <si>
    <t>10935.40</t>
  </si>
  <si>
    <t>93.17</t>
  </si>
  <si>
    <t>7.15</t>
  </si>
  <si>
    <t>167.83</t>
  </si>
  <si>
    <t>1.3412</t>
  </si>
  <si>
    <t>0.5924</t>
  </si>
  <si>
    <t>0.5061</t>
  </si>
  <si>
    <t>0.4179</t>
  </si>
  <si>
    <t>10386.34</t>
  </si>
  <si>
    <t>10046.39</t>
  </si>
  <si>
    <t>11464.38</t>
  </si>
  <si>
    <t>8364.26</t>
  </si>
  <si>
    <t>1.1856</t>
  </si>
  <si>
    <t>9352.43</t>
  </si>
  <si>
    <t>0.5311</t>
  </si>
  <si>
    <t>9456.04</t>
  </si>
  <si>
    <t>45.09</t>
  </si>
  <si>
    <t>315.79</t>
  </si>
  <si>
    <t>0.7555</t>
  </si>
  <si>
    <t>0.3756</t>
  </si>
  <si>
    <t>0.5283</t>
  </si>
  <si>
    <t>0.3326</t>
  </si>
  <si>
    <t>7385.43</t>
  </si>
  <si>
    <t>15982.54</t>
  </si>
  <si>
    <t>9510.20</t>
  </si>
  <si>
    <t>11638.40</t>
  </si>
  <si>
    <t>0.4008</t>
  </si>
  <si>
    <t>12038.84</t>
  </si>
  <si>
    <t>7.85</t>
  </si>
  <si>
    <t>0.6618</t>
  </si>
  <si>
    <t>0.6582</t>
  </si>
  <si>
    <t>21.16</t>
  </si>
  <si>
    <t>7552.96</t>
  </si>
  <si>
    <t>232.80</t>
  </si>
  <si>
    <t>0.7022</t>
  </si>
  <si>
    <t>0.3901</t>
  </si>
  <si>
    <t>0.6847</t>
  </si>
  <si>
    <t>9829.38</t>
  </si>
  <si>
    <t>10876.00</t>
  </si>
  <si>
    <t>7010.54</t>
  </si>
  <si>
    <t>0.8979</t>
  </si>
  <si>
    <t>8494.77</t>
  </si>
  <si>
    <t>0.6344</t>
  </si>
  <si>
    <t>13.84</t>
  </si>
  <si>
    <t>8063.52</t>
  </si>
  <si>
    <t>141.94</t>
  </si>
  <si>
    <t>0.8510</t>
  </si>
  <si>
    <t>0.5831</t>
  </si>
  <si>
    <t>0.6841</t>
  </si>
  <si>
    <t>0.3392</t>
  </si>
  <si>
    <t>10661.28</t>
  </si>
  <si>
    <t>7910.52</t>
  </si>
  <si>
    <t>7802.86</t>
  </si>
  <si>
    <t>9963.15</t>
  </si>
  <si>
    <t>9263.05</t>
  </si>
  <si>
    <t>0.7011</t>
  </si>
  <si>
    <t>18.06</t>
  </si>
  <si>
    <t>9493.71</t>
  </si>
  <si>
    <t>81.97</t>
  </si>
  <si>
    <t>155.23</t>
  </si>
  <si>
    <t>1.1187</t>
  </si>
  <si>
    <t>0.4218</t>
  </si>
  <si>
    <t>0.7496</t>
  </si>
  <si>
    <t>0.4209</t>
  </si>
  <si>
    <t>6508.31</t>
  </si>
  <si>
    <t>19897.50</t>
  </si>
  <si>
    <t>9052.18</t>
  </si>
  <si>
    <t>10801.85</t>
  </si>
  <si>
    <t>1.0582</t>
  </si>
  <si>
    <t>12064.60</t>
  </si>
  <si>
    <t>0.7713</t>
  </si>
  <si>
    <t>0.7551</t>
  </si>
  <si>
    <t>25.53</t>
  </si>
  <si>
    <t>5704.19</t>
  </si>
  <si>
    <t>38.67</t>
  </si>
  <si>
    <t>0.3352</t>
  </si>
  <si>
    <t>0.2592</t>
  </si>
  <si>
    <t>0.8131</t>
  </si>
  <si>
    <t>1.1964</t>
  </si>
  <si>
    <t>9663.50</t>
  </si>
  <si>
    <t>6184.41</t>
  </si>
  <si>
    <t>5194.59</t>
  </si>
  <si>
    <t>7418.60</t>
  </si>
  <si>
    <t>1.5574</t>
  </si>
  <si>
    <t>2902.55</t>
  </si>
  <si>
    <t>6.18</t>
  </si>
  <si>
    <t>0.5009</t>
  </si>
  <si>
    <t>0.5016</t>
  </si>
  <si>
    <t>9.30</t>
  </si>
  <si>
    <t>12362.81</t>
  </si>
  <si>
    <t>65.05</t>
  </si>
  <si>
    <t>209.30</t>
  </si>
  <si>
    <t>0.4986</t>
  </si>
  <si>
    <t>0.5489</t>
  </si>
  <si>
    <t>0.5538</t>
  </si>
  <si>
    <t>12559.04</t>
  </si>
  <si>
    <t>8623.72</t>
  </si>
  <si>
    <t>12164.26</t>
  </si>
  <si>
    <t>15176.77</t>
  </si>
  <si>
    <t>0.4922</t>
  </si>
  <si>
    <t>18005.79</t>
  </si>
  <si>
    <t>0.5606</t>
  </si>
  <si>
    <t>0.5594</t>
  </si>
  <si>
    <t>9462.49</t>
  </si>
  <si>
    <t>39.85</t>
  </si>
  <si>
    <t>186.81</t>
  </si>
  <si>
    <t>0.5921</t>
  </si>
  <si>
    <t>0.3257</t>
  </si>
  <si>
    <t>0.5939</t>
  </si>
  <si>
    <t>0.3371</t>
  </si>
  <si>
    <t>15702.95</t>
  </si>
  <si>
    <t>15514.84</t>
  </si>
  <si>
    <t>8570.21</t>
  </si>
  <si>
    <t>10662.89</t>
  </si>
  <si>
    <t>0.5029</t>
  </si>
  <si>
    <t>6282.14</t>
  </si>
  <si>
    <t>49.37</t>
  </si>
  <si>
    <t>0.7298</t>
  </si>
  <si>
    <t>0.7254</t>
  </si>
  <si>
    <t>22.78</t>
  </si>
  <si>
    <t>5540.50</t>
  </si>
  <si>
    <t>49.29</t>
  </si>
  <si>
    <t>5.64</t>
  </si>
  <si>
    <t>0.7938</t>
  </si>
  <si>
    <t>0.7309</t>
  </si>
  <si>
    <t>0.8752</t>
  </si>
  <si>
    <t>8530.16</t>
  </si>
  <si>
    <t>5470.66</t>
  </si>
  <si>
    <t>5060.27</t>
  </si>
  <si>
    <t>7234.92</t>
  </si>
  <si>
    <t>1.0817</t>
  </si>
  <si>
    <t>7507.40</t>
  </si>
  <si>
    <t>10.39</t>
  </si>
  <si>
    <t>13.19</t>
  </si>
  <si>
    <t>42.50</t>
  </si>
  <si>
    <t>10.98</t>
  </si>
  <si>
    <t>8.85</t>
  </si>
  <si>
    <t>833.33</t>
  </si>
  <si>
    <t>11.67</t>
  </si>
  <si>
    <t>105.83</t>
  </si>
  <si>
    <t>1.5495</t>
  </si>
  <si>
    <t>1.5481</t>
  </si>
  <si>
    <t>19.81</t>
  </si>
  <si>
    <t>17.49</t>
  </si>
  <si>
    <t>14614.80</t>
  </si>
  <si>
    <t>23.59</t>
  </si>
  <si>
    <t>75.20</t>
  </si>
  <si>
    <t>115.40</t>
  </si>
  <si>
    <t>15.26</t>
  </si>
  <si>
    <t>1.9077</t>
  </si>
  <si>
    <t>1.1324</t>
  </si>
  <si>
    <t>1.6123</t>
  </si>
  <si>
    <t>1.3272</t>
  </si>
  <si>
    <t>18306.35</t>
  </si>
  <si>
    <t>13983.92</t>
  </si>
  <si>
    <t>14432.67</t>
  </si>
  <si>
    <t>11646.50</t>
  </si>
  <si>
    <t>55.00</t>
  </si>
  <si>
    <t>53.40</t>
  </si>
  <si>
    <t>52.48</t>
  </si>
  <si>
    <t>76.67</t>
  </si>
  <si>
    <t>2.5032</t>
  </si>
  <si>
    <t>3.5219</t>
  </si>
  <si>
    <t>2.3807</t>
  </si>
  <si>
    <t>14017.55</t>
  </si>
  <si>
    <t>14232.78</t>
  </si>
  <si>
    <t>7.35</t>
  </si>
  <si>
    <t>1.2880</t>
  </si>
  <si>
    <t>1.2895</t>
  </si>
  <si>
    <t>16.12</t>
  </si>
  <si>
    <t>20.41</t>
  </si>
  <si>
    <t>13946.47</t>
  </si>
  <si>
    <t>93.87</t>
  </si>
  <si>
    <t>84.57</t>
  </si>
  <si>
    <t>0.9927</t>
  </si>
  <si>
    <t>1.1007</t>
  </si>
  <si>
    <t>5.86</t>
  </si>
  <si>
    <t>14572.33</t>
  </si>
  <si>
    <t>13842.91</t>
  </si>
  <si>
    <t>11821.01</t>
  </si>
  <si>
    <t>7.92</t>
  </si>
  <si>
    <t>1.1288</t>
  </si>
  <si>
    <t>1.1293</t>
  </si>
  <si>
    <t>25.38</t>
  </si>
  <si>
    <t>15024.97</t>
  </si>
  <si>
    <t>90.59</t>
  </si>
  <si>
    <t>4.87</t>
  </si>
  <si>
    <t>106.04</t>
  </si>
  <si>
    <t>12.54</t>
  </si>
  <si>
    <t>1.2575</t>
  </si>
  <si>
    <t>14909.69</t>
  </si>
  <si>
    <t>1.2158</t>
  </si>
  <si>
    <t>1.2161</t>
  </si>
  <si>
    <t>13260.45</t>
  </si>
  <si>
    <t>82.69</t>
  </si>
  <si>
    <t>117.38</t>
  </si>
  <si>
    <t>8.06</t>
  </si>
  <si>
    <t>1.3120</t>
  </si>
  <si>
    <t>1.4188</t>
  </si>
  <si>
    <t>19696.21</t>
  </si>
  <si>
    <t>12830.62</t>
  </si>
  <si>
    <t>0.83</t>
  </si>
  <si>
    <t>0.6034</t>
  </si>
  <si>
    <t>0.6011</t>
  </si>
  <si>
    <t>11.76</t>
  </si>
  <si>
    <t>10510.59</t>
  </si>
  <si>
    <t>63.99</t>
  </si>
  <si>
    <t>159.48</t>
  </si>
  <si>
    <t>0.8943</t>
  </si>
  <si>
    <t>0.3974</t>
  </si>
  <si>
    <t>0.7001</t>
  </si>
  <si>
    <t>0.5048</t>
  </si>
  <si>
    <t>10.15</t>
  </si>
  <si>
    <t>30403.73</t>
  </si>
  <si>
    <t>8615.79</t>
  </si>
  <si>
    <t>7409.82</t>
  </si>
  <si>
    <t>10901.97</t>
  </si>
  <si>
    <t>1.3673</t>
  </si>
  <si>
    <t>6450.50</t>
  </si>
  <si>
    <t>0.5338</t>
  </si>
  <si>
    <t>9.55</t>
  </si>
  <si>
    <t>8990.27</t>
  </si>
  <si>
    <t>36.56</t>
  </si>
  <si>
    <t>4.28</t>
  </si>
  <si>
    <t>318.18</t>
  </si>
  <si>
    <t>6.49</t>
  </si>
  <si>
    <t>0.5640</t>
  </si>
  <si>
    <t>10356.38</t>
  </si>
  <si>
    <t>8895.89</t>
  </si>
  <si>
    <t>11990.33</t>
  </si>
  <si>
    <t>0.6377</t>
  </si>
  <si>
    <t>0.6272</t>
  </si>
  <si>
    <t>12.41</t>
  </si>
  <si>
    <t>7264.92</t>
  </si>
  <si>
    <t>31.99</t>
  </si>
  <si>
    <t>298.51</t>
  </si>
  <si>
    <t>7.46</t>
  </si>
  <si>
    <t>0.8315</t>
  </si>
  <si>
    <t>0.3823</t>
  </si>
  <si>
    <t>0.6328</t>
  </si>
  <si>
    <t>0.4676</t>
  </si>
  <si>
    <t>8193.75</t>
  </si>
  <si>
    <t>7700.02</t>
  </si>
  <si>
    <t>6978.82</t>
  </si>
  <si>
    <t>10351.50</t>
  </si>
  <si>
    <t>1.0551</t>
  </si>
  <si>
    <t>3448.59</t>
  </si>
  <si>
    <t>วันนอนเฉลี่ย</t>
  </si>
  <si>
    <t>0.6366</t>
  </si>
  <si>
    <t>13.59</t>
  </si>
  <si>
    <t>8906.84</t>
  </si>
  <si>
    <t>82.14</t>
  </si>
  <si>
    <t>174.72</t>
  </si>
  <si>
    <t>1.1356</t>
  </si>
  <si>
    <t>13121.28</t>
  </si>
  <si>
    <t>8293.55</t>
  </si>
  <si>
    <t>0.8978</t>
  </si>
  <si>
    <t>7454.83</t>
  </si>
  <si>
    <t>ดัชนีชี้วัดจากข้อมูลผู้ป่วยในที่ใช้จัดทำกลุ่มวินิจฉัยโรคร่วม(DRGs) มกราคม 2558</t>
  </si>
  <si>
    <t>ดัชนีชี้วัดจากข้อมูลผู้ป่วยในที่ใช้จัดทำกลุ่มวินิจฉัยโรคร่วม(DRGs) กุมภาพันธ์ 2558</t>
  </si>
  <si>
    <r>
      <rPr>
        <b/>
        <u/>
        <sz val="17"/>
        <color theme="1"/>
        <rFont val="TH SarabunPSK"/>
        <family val="2"/>
      </rPr>
      <t>ค่า CMI ของโรงพยาบาลที่พิจารณา</t>
    </r>
    <r>
      <rPr>
        <sz val="17"/>
        <color theme="1"/>
        <rFont val="TH SarabunPSK"/>
        <family val="2"/>
        <charset val="222"/>
      </rPr>
      <t xml:space="preserve"> ควรอยู่ในช่วงดังกล่าว </t>
    </r>
    <r>
      <rPr>
        <sz val="17"/>
        <color rgb="FFFF00FF"/>
        <rFont val="TH SarabunPSK"/>
        <family val="2"/>
      </rPr>
      <t xml:space="preserve">กรณีที่มีค่าน้อยกว่า </t>
    </r>
    <r>
      <rPr>
        <sz val="17"/>
        <color theme="1"/>
        <rFont val="TH SarabunPSK"/>
        <family val="2"/>
        <charset val="222"/>
      </rPr>
      <t xml:space="preserve">อาจเกิดจากสาเหตุต่างๆ
ได้แก่ ปัญหาคุณภาพการบันทึกเวชระเบียน อาจไม่สมบูรณ์ ครบถ้วน และถูกต้อง การให้บริการผู้ป่วยในไม่
เหมาะสม </t>
    </r>
  </si>
  <si>
    <t>เช่น เป็นผู้ป่วยที่อาจไม่จำเป็นต้องนอนโรงพยาบาล และ/หรือ มีการส่งต่อผู้ป่วยที่ไม่เหมาะสม
ในกรณีนี้ ควรนำข้อมูลการส่งต่อมาพิจารณาประกอบด้วย</t>
  </si>
  <si>
    <r>
      <rPr>
        <b/>
        <u/>
        <sz val="17"/>
        <rFont val="TH SarabunPSK"/>
        <family val="2"/>
      </rPr>
      <t>วิเคราะห์อัตราการครองเตียง</t>
    </r>
    <r>
      <rPr>
        <sz val="17"/>
        <color theme="1"/>
        <rFont val="TH SarabunPSK"/>
        <family val="2"/>
        <charset val="222"/>
      </rPr>
      <t xml:space="preserve"> ค่า &gt; 120  หมายถึง </t>
    </r>
    <r>
      <rPr>
        <sz val="17"/>
        <color rgb="FF0070C0"/>
        <rFont val="TH SarabunPSK"/>
        <family val="2"/>
      </rPr>
      <t>ผู้ป่วยมีเตียงไม่เพียงพอ แออัด</t>
    </r>
    <r>
      <rPr>
        <sz val="17"/>
        <color theme="1"/>
        <rFont val="TH SarabunPSK"/>
        <family val="2"/>
        <charset val="222"/>
      </rPr>
      <t xml:space="preserve">  ค่า 80 - 100 มีความ</t>
    </r>
    <r>
      <rPr>
        <sz val="17"/>
        <color rgb="FF00B050"/>
        <rFont val="TH SarabunPSK"/>
        <family val="2"/>
      </rPr>
      <t>เหมาะสม</t>
    </r>
    <r>
      <rPr>
        <sz val="17"/>
        <color theme="1"/>
        <rFont val="TH SarabunPSK"/>
        <family val="2"/>
        <charset val="222"/>
      </rPr>
      <t xml:space="preserve"> ค่า &lt; 80 หมายถึง </t>
    </r>
    <r>
      <rPr>
        <sz val="17"/>
        <color rgb="FF00B050"/>
        <rFont val="TH SarabunPSK"/>
        <family val="2"/>
      </rPr>
      <t>ใช้เตียงไม่คุ้มค่า</t>
    </r>
    <r>
      <rPr>
        <sz val="17"/>
        <color theme="1"/>
        <rFont val="TH SarabunPSK"/>
        <family val="2"/>
        <charset val="222"/>
      </rPr>
      <t xml:space="preserve"> ต้องปรับระบบการให้บริการ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</si>
</sst>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"/>
  </numFmts>
  <fonts count="27" x14ac:knownFonts="1">
    <font>
      <sz val="17"/>
      <color theme="1"/>
      <name val="TH SarabunPSK"/>
      <family val="2"/>
      <charset val="222"/>
    </font>
    <font>
      <b/>
      <sz val="17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name val="Tahoma"/>
      <family val="2"/>
      <scheme val="minor"/>
    </font>
    <font>
      <sz val="11"/>
      <name val="Tahoma"/>
      <family val="2"/>
      <scheme val="minor"/>
    </font>
    <font>
      <sz val="10"/>
      <name val="Arial"/>
      <family val="2"/>
    </font>
    <font>
      <sz val="17"/>
      <color rgb="FFFF0000"/>
      <name val="TH SarabunPSK"/>
      <family val="2"/>
      <charset val="222"/>
    </font>
    <font>
      <sz val="17"/>
      <color rgb="FF00B0F0"/>
      <name val="TH SarabunPSK"/>
      <family val="2"/>
      <charset val="222"/>
    </font>
    <font>
      <sz val="17"/>
      <name val="TH SarabunPSK"/>
      <family val="2"/>
      <charset val="222"/>
    </font>
    <font>
      <b/>
      <sz val="14"/>
      <name val="TH SarabunIT๙"/>
      <family val="2"/>
    </font>
    <font>
      <sz val="17"/>
      <color rgb="FF0070C0"/>
      <name val="TH SarabunPSK"/>
      <family val="2"/>
      <charset val="22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7"/>
      <color rgb="FFFF0000"/>
      <name val="TH SarabunPSK"/>
      <family val="2"/>
    </font>
    <font>
      <sz val="17"/>
      <color rgb="FFFF00FF"/>
      <name val="TH SarabunPSK"/>
      <family val="2"/>
    </font>
    <font>
      <b/>
      <u/>
      <sz val="17"/>
      <color theme="1"/>
      <name val="TH SarabunPSK"/>
      <family val="2"/>
    </font>
    <font>
      <sz val="17"/>
      <color theme="1"/>
      <name val="TH SarabunPSK"/>
      <family val="2"/>
    </font>
    <font>
      <sz val="17"/>
      <name val="TH SarabunPSK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b/>
      <u/>
      <sz val="17"/>
      <name val="TH SarabunPSK"/>
      <family val="2"/>
    </font>
    <font>
      <sz val="11"/>
      <color rgb="FFFF0000"/>
      <name val="Calibri"/>
      <family val="2"/>
    </font>
    <font>
      <sz val="17"/>
      <color rgb="FF0070C0"/>
      <name val="TH SarabunPSK"/>
      <family val="2"/>
    </font>
    <font>
      <sz val="17"/>
      <color rgb="FF00B05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/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 style="thick">
        <color rgb="FFDDDDDD"/>
      </bottom>
      <diagonal/>
    </border>
    <border>
      <left/>
      <right/>
      <top/>
      <bottom style="thick">
        <color rgb="FFDDDDDD"/>
      </bottom>
      <diagonal/>
    </border>
    <border>
      <left/>
      <right style="medium">
        <color rgb="FFDDDDDD"/>
      </right>
      <top/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7" fontId="6" fillId="0" borderId="0" applyFill="0" applyBorder="0"/>
    <xf numFmtId="0" fontId="6" fillId="0" borderId="0" applyFont="0" applyFill="0" applyBorder="0" applyAlignment="0" applyProtection="0">
      <alignment horizontal="center"/>
    </xf>
  </cellStyleXfs>
  <cellXfs count="144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 shrinkToFit="1"/>
    </xf>
    <xf numFmtId="0" fontId="4" fillId="0" borderId="0" xfId="1" applyFont="1"/>
    <xf numFmtId="187" fontId="4" fillId="0" borderId="0" xfId="1" applyNumberFormat="1" applyFont="1"/>
    <xf numFmtId="0" fontId="4" fillId="0" borderId="0" xfId="1" applyFont="1" applyAlignment="1">
      <alignment shrinkToFit="1"/>
    </xf>
    <xf numFmtId="0" fontId="5" fillId="0" borderId="0" xfId="1" applyFont="1"/>
    <xf numFmtId="0" fontId="5" fillId="0" borderId="1" xfId="1" applyFont="1" applyBorder="1"/>
    <xf numFmtId="187" fontId="5" fillId="3" borderId="0" xfId="1" applyNumberFormat="1" applyFont="1" applyFill="1"/>
    <xf numFmtId="0" fontId="5" fillId="0" borderId="0" xfId="1" applyFont="1" applyAlignment="1">
      <alignment shrinkToFit="1"/>
    </xf>
    <xf numFmtId="0" fontId="5" fillId="4" borderId="1" xfId="1" applyFont="1" applyFill="1" applyBorder="1"/>
    <xf numFmtId="0" fontId="5" fillId="0" borderId="1" xfId="1" applyFont="1" applyBorder="1" applyAlignment="1">
      <alignment shrinkToFit="1"/>
    </xf>
    <xf numFmtId="187" fontId="5" fillId="0" borderId="0" xfId="1" applyNumberFormat="1" applyFont="1"/>
    <xf numFmtId="3" fontId="5" fillId="0" borderId="1" xfId="1" applyNumberFormat="1" applyFont="1" applyBorder="1"/>
    <xf numFmtId="3" fontId="5" fillId="4" borderId="1" xfId="1" applyNumberFormat="1" applyFont="1" applyFill="1" applyBorder="1"/>
    <xf numFmtId="0" fontId="5" fillId="5" borderId="1" xfId="1" applyFont="1" applyFill="1" applyBorder="1"/>
    <xf numFmtId="0" fontId="5" fillId="7" borderId="1" xfId="1" applyFont="1" applyFill="1" applyBorder="1"/>
    <xf numFmtId="2" fontId="5" fillId="6" borderId="3" xfId="1" applyNumberFormat="1" applyFont="1" applyFill="1" applyBorder="1"/>
    <xf numFmtId="0" fontId="7" fillId="0" borderId="0" xfId="0" applyFont="1"/>
    <xf numFmtId="0" fontId="5" fillId="8" borderId="1" xfId="1" applyFont="1" applyFill="1" applyBorder="1"/>
    <xf numFmtId="3" fontId="5" fillId="8" borderId="1" xfId="1" applyNumberFormat="1" applyFont="1" applyFill="1" applyBorder="1"/>
    <xf numFmtId="0" fontId="0" fillId="0" borderId="0" xfId="0" applyBorder="1"/>
    <xf numFmtId="0" fontId="0" fillId="0" borderId="0" xfId="0" applyFill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Fill="1" applyBorder="1"/>
    <xf numFmtId="2" fontId="5" fillId="6" borderId="0" xfId="1" applyNumberFormat="1" applyFont="1" applyFill="1" applyBorder="1"/>
    <xf numFmtId="0" fontId="5" fillId="0" borderId="1" xfId="1" applyFont="1" applyFill="1" applyBorder="1"/>
    <xf numFmtId="4" fontId="5" fillId="0" borderId="1" xfId="1" applyNumberFormat="1" applyFont="1" applyFill="1" applyBorder="1"/>
    <xf numFmtId="0" fontId="5" fillId="0" borderId="0" xfId="1" applyFont="1" applyFill="1"/>
    <xf numFmtId="0" fontId="7" fillId="0" borderId="0" xfId="0" applyFont="1" applyBorder="1"/>
    <xf numFmtId="0" fontId="7" fillId="0" borderId="0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0" fillId="3" borderId="4" xfId="0" applyFont="1" applyFill="1" applyBorder="1" applyAlignment="1">
      <alignment horizontal="center" vertical="center" wrapText="1"/>
    </xf>
    <xf numFmtId="0" fontId="4" fillId="0" borderId="0" xfId="1" applyFont="1" applyFill="1"/>
    <xf numFmtId="0" fontId="5" fillId="9" borderId="1" xfId="1" applyFont="1" applyFill="1" applyBorder="1"/>
    <xf numFmtId="0" fontId="0" fillId="2" borderId="0" xfId="0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2" borderId="1" xfId="1" applyFont="1" applyFill="1" applyBorder="1"/>
    <xf numFmtId="3" fontId="5" fillId="2" borderId="1" xfId="1" applyNumberFormat="1" applyFont="1" applyFill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5" fillId="10" borderId="1" xfId="1" applyFont="1" applyFill="1" applyBorder="1"/>
    <xf numFmtId="4" fontId="5" fillId="10" borderId="1" xfId="1" applyNumberFormat="1" applyFont="1" applyFill="1" applyBorder="1"/>
    <xf numFmtId="0" fontId="5" fillId="11" borderId="1" xfId="1" applyFont="1" applyFill="1" applyBorder="1"/>
    <xf numFmtId="2" fontId="5" fillId="11" borderId="1" xfId="1" applyNumberFormat="1" applyFont="1" applyFill="1" applyBorder="1"/>
    <xf numFmtId="4" fontId="5" fillId="11" borderId="1" xfId="1" applyNumberFormat="1" applyFont="1" applyFill="1" applyBorder="1"/>
    <xf numFmtId="0" fontId="5" fillId="0" borderId="2" xfId="1" applyFont="1" applyBorder="1"/>
    <xf numFmtId="17" fontId="5" fillId="0" borderId="2" xfId="1" applyNumberFormat="1" applyFont="1" applyBorder="1"/>
    <xf numFmtId="0" fontId="5" fillId="4" borderId="2" xfId="1" applyFont="1" applyFill="1" applyBorder="1" applyAlignment="1">
      <alignment horizontal="center"/>
    </xf>
    <xf numFmtId="0" fontId="5" fillId="2" borderId="5" xfId="1" applyFont="1" applyFill="1" applyBorder="1"/>
    <xf numFmtId="0" fontId="5" fillId="0" borderId="6" xfId="1" applyFont="1" applyBorder="1"/>
    <xf numFmtId="0" fontId="5" fillId="9" borderId="6" xfId="1" applyFont="1" applyFill="1" applyBorder="1"/>
    <xf numFmtId="0" fontId="5" fillId="4" borderId="6" xfId="1" applyFont="1" applyFill="1" applyBorder="1"/>
    <xf numFmtId="187" fontId="5" fillId="3" borderId="7" xfId="1" applyNumberFormat="1" applyFont="1" applyFill="1" applyBorder="1"/>
    <xf numFmtId="0" fontId="5" fillId="0" borderId="6" xfId="1" applyFont="1" applyBorder="1" applyAlignment="1">
      <alignment shrinkToFit="1"/>
    </xf>
    <xf numFmtId="0" fontId="5" fillId="0" borderId="7" xfId="1" applyFont="1" applyBorder="1"/>
    <xf numFmtId="0" fontId="5" fillId="0" borderId="9" xfId="1" applyFont="1" applyFill="1" applyBorder="1"/>
    <xf numFmtId="187" fontId="5" fillId="0" borderId="0" xfId="1" applyNumberFormat="1" applyFont="1" applyBorder="1"/>
    <xf numFmtId="0" fontId="5" fillId="0" borderId="0" xfId="1" applyFont="1" applyBorder="1" applyAlignment="1">
      <alignment shrinkToFit="1"/>
    </xf>
    <xf numFmtId="0" fontId="5" fillId="0" borderId="0" xfId="1" applyFont="1" applyBorder="1"/>
    <xf numFmtId="187" fontId="5" fillId="3" borderId="0" xfId="1" applyNumberFormat="1" applyFont="1" applyFill="1" applyBorder="1"/>
    <xf numFmtId="0" fontId="5" fillId="0" borderId="10" xfId="1" applyFont="1" applyBorder="1"/>
    <xf numFmtId="0" fontId="5" fillId="11" borderId="14" xfId="1" applyFont="1" applyFill="1" applyBorder="1"/>
    <xf numFmtId="2" fontId="5" fillId="11" borderId="14" xfId="1" applyNumberFormat="1" applyFont="1" applyFill="1" applyBorder="1"/>
    <xf numFmtId="4" fontId="5" fillId="11" borderId="14" xfId="1" applyNumberFormat="1" applyFont="1" applyFill="1" applyBorder="1"/>
    <xf numFmtId="4" fontId="5" fillId="0" borderId="14" xfId="1" applyNumberFormat="1" applyFont="1" applyFill="1" applyBorder="1"/>
    <xf numFmtId="2" fontId="5" fillId="6" borderId="15" xfId="1" applyNumberFormat="1" applyFont="1" applyFill="1" applyBorder="1"/>
    <xf numFmtId="0" fontId="5" fillId="7" borderId="14" xfId="1" applyFont="1" applyFill="1" applyBorder="1"/>
    <xf numFmtId="0" fontId="5" fillId="0" borderId="15" xfId="1" applyFont="1" applyBorder="1"/>
    <xf numFmtId="0" fontId="5" fillId="0" borderId="16" xfId="1" applyFont="1" applyBorder="1"/>
    <xf numFmtId="0" fontId="5" fillId="2" borderId="17" xfId="2" applyFont="1" applyFill="1" applyBorder="1" applyAlignment="1" applyProtection="1">
      <alignment vertical="center" wrapText="1"/>
      <protection locked="0"/>
    </xf>
    <xf numFmtId="0" fontId="5" fillId="2" borderId="17" xfId="2" applyFont="1" applyFill="1" applyBorder="1" applyAlignment="1">
      <alignment vertical="center" wrapText="1"/>
    </xf>
    <xf numFmtId="0" fontId="5" fillId="2" borderId="17" xfId="2" applyFont="1" applyFill="1" applyBorder="1" applyAlignment="1">
      <alignment wrapText="1"/>
    </xf>
    <xf numFmtId="0" fontId="5" fillId="0" borderId="14" xfId="1" applyFont="1" applyFill="1" applyBorder="1"/>
    <xf numFmtId="187" fontId="5" fillId="0" borderId="15" xfId="1" applyNumberFormat="1" applyFont="1" applyBorder="1"/>
    <xf numFmtId="0" fontId="5" fillId="0" borderId="15" xfId="1" applyFont="1" applyBorder="1" applyAlignment="1">
      <alignment shrinkToFit="1"/>
    </xf>
    <xf numFmtId="3" fontId="9" fillId="0" borderId="0" xfId="0" applyNumberFormat="1" applyFont="1" applyBorder="1"/>
    <xf numFmtId="0" fontId="5" fillId="12" borderId="6" xfId="1" applyFont="1" applyFill="1" applyBorder="1"/>
    <xf numFmtId="0" fontId="5" fillId="12" borderId="1" xfId="1" applyFont="1" applyFill="1" applyBorder="1"/>
    <xf numFmtId="4" fontId="0" fillId="0" borderId="0" xfId="0" applyNumberFormat="1"/>
    <xf numFmtId="0" fontId="5" fillId="0" borderId="6" xfId="1" applyFont="1" applyFill="1" applyBorder="1"/>
    <xf numFmtId="0" fontId="8" fillId="2" borderId="0" xfId="0" applyFont="1" applyFill="1" applyBorder="1"/>
    <xf numFmtId="0" fontId="0" fillId="8" borderId="0" xfId="0" applyFill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vertical="top" wrapText="1"/>
    </xf>
    <xf numFmtId="2" fontId="5" fillId="2" borderId="0" xfId="1" applyNumberFormat="1" applyFont="1" applyFill="1" applyBorder="1"/>
    <xf numFmtId="2" fontId="5" fillId="2" borderId="3" xfId="1" applyNumberFormat="1" applyFont="1" applyFill="1" applyBorder="1"/>
    <xf numFmtId="2" fontId="5" fillId="2" borderId="15" xfId="1" applyNumberFormat="1" applyFont="1" applyFill="1" applyBorder="1"/>
    <xf numFmtId="0" fontId="14" fillId="14" borderId="23" xfId="0" applyFont="1" applyFill="1" applyBorder="1" applyAlignment="1">
      <alignment horizontal="center" wrapText="1"/>
    </xf>
    <xf numFmtId="0" fontId="15" fillId="13" borderId="24" xfId="0" applyFont="1" applyFill="1" applyBorder="1" applyAlignment="1">
      <alignment horizontal="left" vertical="top" wrapText="1"/>
    </xf>
    <xf numFmtId="0" fontId="15" fillId="13" borderId="24" xfId="0" applyFont="1" applyFill="1" applyBorder="1" applyAlignment="1">
      <alignment horizontal="right" vertical="top" wrapText="1"/>
    </xf>
    <xf numFmtId="0" fontId="15" fillId="2" borderId="24" xfId="0" applyFont="1" applyFill="1" applyBorder="1" applyAlignment="1">
      <alignment horizontal="left" vertical="top" wrapText="1"/>
    </xf>
    <xf numFmtId="0" fontId="0" fillId="15" borderId="0" xfId="0" applyFill="1"/>
    <xf numFmtId="0" fontId="0" fillId="15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15" borderId="1" xfId="0" applyFont="1" applyFill="1" applyBorder="1" applyAlignment="1">
      <alignment horizontal="left" vertical="top" wrapText="1"/>
    </xf>
    <xf numFmtId="0" fontId="15" fillId="15" borderId="1" xfId="0" applyFont="1" applyFill="1" applyBorder="1" applyAlignment="1">
      <alignment horizontal="center" vertical="top" wrapText="1"/>
    </xf>
    <xf numFmtId="0" fontId="0" fillId="15" borderId="2" xfId="0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187" fontId="0" fillId="0" borderId="0" xfId="0" applyNumberFormat="1"/>
    <xf numFmtId="187" fontId="0" fillId="0" borderId="0" xfId="0" applyNumberFormat="1" applyAlignment="1">
      <alignment horizontal="center" vertical="center" wrapText="1"/>
    </xf>
    <xf numFmtId="187" fontId="0" fillId="0" borderId="27" xfId="0" applyNumberFormat="1" applyFill="1" applyBorder="1"/>
    <xf numFmtId="187" fontId="0" fillId="0" borderId="28" xfId="0" applyNumberFormat="1" applyFill="1" applyBorder="1"/>
    <xf numFmtId="0" fontId="19" fillId="0" borderId="0" xfId="0" applyFont="1"/>
    <xf numFmtId="0" fontId="16" fillId="0" borderId="0" xfId="0" applyFont="1" applyAlignment="1">
      <alignment vertical="top"/>
    </xf>
    <xf numFmtId="0" fontId="21" fillId="0" borderId="0" xfId="0" applyFont="1"/>
    <xf numFmtId="0" fontId="10" fillId="3" borderId="4" xfId="0" applyFont="1" applyFill="1" applyBorder="1" applyAlignment="1">
      <alignment horizontal="center" vertical="top" wrapText="1" shrinkToFit="1"/>
    </xf>
    <xf numFmtId="1" fontId="5" fillId="0" borderId="0" xfId="1" applyNumberFormat="1" applyFont="1" applyBorder="1"/>
    <xf numFmtId="4" fontId="5" fillId="16" borderId="1" xfId="1" applyNumberFormat="1" applyFont="1" applyFill="1" applyBorder="1"/>
    <xf numFmtId="0" fontId="8" fillId="0" borderId="0" xfId="0" applyFont="1" applyAlignment="1">
      <alignment wrapText="1"/>
    </xf>
    <xf numFmtId="4" fontId="5" fillId="0" borderId="0" xfId="1" applyNumberFormat="1" applyFont="1"/>
    <xf numFmtId="2" fontId="5" fillId="0" borderId="0" xfId="1" applyNumberFormat="1" applyFont="1"/>
    <xf numFmtId="187" fontId="5" fillId="11" borderId="0" xfId="1" applyNumberFormat="1" applyFont="1" applyFill="1" applyBorder="1"/>
    <xf numFmtId="3" fontId="5" fillId="0" borderId="1" xfId="1" applyNumberFormat="1" applyFont="1" applyFill="1" applyBorder="1"/>
    <xf numFmtId="0" fontId="5" fillId="11" borderId="12" xfId="1" applyFont="1" applyFill="1" applyBorder="1" applyAlignment="1">
      <alignment horizontal="center" vertical="center" wrapText="1"/>
    </xf>
    <xf numFmtId="0" fontId="5" fillId="11" borderId="13" xfId="1" applyFont="1" applyFill="1" applyBorder="1" applyAlignment="1">
      <alignment horizontal="center" vertical="center" wrapText="1"/>
    </xf>
    <xf numFmtId="0" fontId="5" fillId="10" borderId="11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14" fillId="14" borderId="19" xfId="0" applyFont="1" applyFill="1" applyBorder="1" applyAlignment="1">
      <alignment horizontal="center" vertical="center" wrapText="1"/>
    </xf>
    <xf numFmtId="0" fontId="14" fillId="14" borderId="18" xfId="0" applyFont="1" applyFill="1" applyBorder="1" applyAlignment="1">
      <alignment horizontal="center" vertical="center" wrapText="1"/>
    </xf>
    <xf numFmtId="0" fontId="14" fillId="14" borderId="20" xfId="0" applyFont="1" applyFill="1" applyBorder="1" applyAlignment="1">
      <alignment horizontal="center" wrapText="1"/>
    </xf>
    <xf numFmtId="0" fontId="14" fillId="14" borderId="21" xfId="0" applyFont="1" applyFill="1" applyBorder="1" applyAlignment="1">
      <alignment horizontal="center" wrapText="1"/>
    </xf>
    <xf numFmtId="0" fontId="14" fillId="14" borderId="2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1" applyFont="1" applyAlignment="1">
      <alignment horizontal="left"/>
    </xf>
    <xf numFmtId="187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 shrinkToFit="1"/>
    </xf>
  </cellXfs>
  <cellStyles count="9">
    <cellStyle name="Normal" xfId="0" builtinId="0"/>
    <cellStyle name="ปกติ 2" xfId="3"/>
    <cellStyle name="ปกติ 2 2" xfId="2"/>
    <cellStyle name="ปกติ 2 2 2" xfId="4"/>
    <cellStyle name="ปกติ 3" xfId="5"/>
    <cellStyle name="ปกติ 4" xfId="1"/>
    <cellStyle name="ปกติ 4 2" xfId="6"/>
    <cellStyle name="ลักษณะ 1" xfId="7"/>
    <cellStyle name="ลักษณะ 2" xfId="8"/>
  </cellStyles>
  <dxfs count="0"/>
  <tableStyles count="0" defaultTableStyle="TableStyleMedium2" defaultPivotStyle="PivotStyleLight16"/>
  <colors>
    <mruColors>
      <color rgb="FFCCFFFF"/>
      <color rgb="FF00FFFF"/>
      <color rgb="FFFF5050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9</xdr:col>
      <xdr:colOff>171449</xdr:colOff>
      <xdr:row>32</xdr:row>
      <xdr:rowOff>134409</xdr:rowOff>
    </xdr:to>
    <xdr:sp macro="" textlink="">
      <xdr:nvSpPr>
        <xdr:cNvPr id="2" name="TextBox 1"/>
        <xdr:cNvSpPr txBox="1"/>
      </xdr:nvSpPr>
      <xdr:spPr>
        <a:xfrm>
          <a:off x="0" y="6286500"/>
          <a:ext cx="7684293" cy="35634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2. </a:t>
          </a:r>
          <a:r>
            <a:rPr lang="th-TH" sz="1100" b="1">
              <a:solidFill>
                <a:schemeClr val="dk1"/>
              </a:solidFill>
              <a:latin typeface="+mn-lt"/>
              <a:ea typeface="+mn-ea"/>
              <a:cs typeface="+mn-cs"/>
            </a:rPr>
            <a:t>อัตราการครองเตียง(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Bed Occupancy Rate)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เป็นการแสดงร้อยละของการใช้เตียงทั้งหมดของสถานบริการสุขภาพ ในช่วงวเลามี่กำหนด ทั้งนี้จะใช้เตียงจริง แต่ไม่รวมถึงเตียง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observe,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เตียงคลอด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, clip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เด็ก หรือเตียงเสริมที่ไม่ได้ใช้เป็นการถาวร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สูตรการคำนวณ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=                 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  </a:t>
          </a:r>
          <a:r>
            <a:rPr lang="th-TH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จำนวนวันผู้ป่วยใน ช่วงเวลาที่กำหนด 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x 100   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                                            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จำนวนเตียง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x 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จำนวนวัน ในช่วงเวลาเดียวกัน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                                                    *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จำนวนวันเป็นวันเฉลี่ยของเดือน (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365/12 = 30.4167)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</a:t>
          </a:r>
          <a:r>
            <a:rPr lang="th-TH" sz="1100" b="1">
              <a:solidFill>
                <a:schemeClr val="dk1"/>
              </a:solidFill>
              <a:latin typeface="+mn-lt"/>
              <a:ea typeface="+mn-ea"/>
              <a:cs typeface="+mn-cs"/>
            </a:rPr>
            <a:t>การแปลผล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เป็นการประเมินประสิทธิภาพของการใช้ทรัพยาการในการบริการผู้ป่วยในสถานบริการสุขภาพ การใช้ประโยชน์จากเตียงผู้ป่วยในสถานบริการสุขภาพ เป็นตัวบ่งชี้ถึงการใช้ทรัพยาการอื่น ๆ ในสถาบริการสุขภาพว่ามีความคุ้มค่ากับการลงทุนไปในภาพรวมอย่างคราว ๆ ได้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ค่า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&gt; 120 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หมายถึง ผู้ป่วยมีเตียงไม่เพียงพอ แออัด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ค่า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80 - 100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มีความเหมาะสม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ค่า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&lt; 80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หมายถึง ใช้เตียงไม่คุ้มค่า ต้องปรับระบบการให้บริการ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h-TH" sz="1100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9</xdr:col>
      <xdr:colOff>109008</xdr:colOff>
      <xdr:row>47</xdr:row>
      <xdr:rowOff>175684</xdr:rowOff>
    </xdr:to>
    <xdr:sp macro="" textlink="">
      <xdr:nvSpPr>
        <xdr:cNvPr id="3" name="TextBox 2"/>
        <xdr:cNvSpPr txBox="1"/>
      </xdr:nvSpPr>
      <xdr:spPr>
        <a:xfrm>
          <a:off x="0" y="10287000"/>
          <a:ext cx="7621852" cy="38904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3. </a:t>
          </a:r>
          <a:r>
            <a:rPr lang="th-TH" sz="1100" b="1">
              <a:solidFill>
                <a:schemeClr val="dk1"/>
              </a:solidFill>
              <a:latin typeface="+mn-lt"/>
              <a:ea typeface="+mn-ea"/>
              <a:cs typeface="+mn-cs"/>
            </a:rPr>
            <a:t>อัตราการใช้เตียง (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Bed Turnover Rate)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หมายถึงจำนวนผู้ป่วยที่หมุนเวียนเข้ามาทำการพักรักษาตัวอยู่ในสถานบริการสุขภาพซึ่งต้องมาใช้เตียงของสถานบริการสุขภาพในการพักรักษาตัว โดยเทียบกับจำนวนของผู้ป่วยในทั้งหมดที่จำหน่ายกับจำนวนเตียงตามจริงของผู้ป่วยในทั้งหมดที่มีอยู่ในช่วงเวลาเดียวกัน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สูตรการคำนวณ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=                     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  </a:t>
          </a:r>
          <a:r>
            <a:rPr lang="th-TH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จำนวนผู้ป่วยในที่จำหน่ายในช่วงเวลาที่กำหนด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                                                                  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จำนวนเตียง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                                                                                              *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เป็นค่าประมาณการให้เป็น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th-TH" sz="1100" b="1">
              <a:solidFill>
                <a:schemeClr val="dk1"/>
              </a:solidFill>
              <a:latin typeface="+mn-lt"/>
              <a:ea typeface="+mn-ea"/>
              <a:cs typeface="+mn-cs"/>
            </a:rPr>
            <a:t>การแปลผล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 เพื่อประเมินประสิทธิภาพการใช้ประโยชน์เตียงซึ่งหมายถึงความสอดคล้องของจำนวนเตียงกับปริมาณผู้ป่วยใน ในภาพรวมอย่างคราว ๆ ได้ โดยคิดเปรียบเทียบกับค่าเฉลี่ยตามกลุ่มโรงพยาบาลของการวิเคราะห์ดัชนี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-สูงกว่าค่าเฉลี่ยของกลุ่ม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อาจหมายถึง มีการใช้เตียงมากหรือการหมุนเวียนเตียงเร็ว โรคมีความรุนแรงน้อยหรือมีคุณภาพในการรักษาทำให้วันนอนน้อยกว่าเกณฑ์เฉลี่ย 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-ต่ำกว่าค่าเฉลี่ยของกลุ่ม อาจหมายถึง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มีการใช้เตียงน้อยหรือการหมุนเวียนเตียงน้อย โรคมีความรุนแรงมาก เป็นโรคเรื้อรังหรือมีคุณภาพในการให้การรักษาน้อยทำให้ วันนอนมากกว่าในเกณฑ์เฉลี่ย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pane xSplit="1" ySplit="2" topLeftCell="B84" activePane="bottomRight" state="frozen"/>
      <selection pane="topRight" activeCell="B1" sqref="B1"/>
      <selection pane="bottomLeft" activeCell="A3" sqref="A3"/>
      <selection pane="bottomRight" activeCell="A87" sqref="A87"/>
    </sheetView>
  </sheetViews>
  <sheetFormatPr defaultRowHeight="22.5" x14ac:dyDescent="0.35"/>
  <cols>
    <col min="1" max="1" width="23" customWidth="1"/>
    <col min="2" max="2" width="6.75" customWidth="1"/>
    <col min="3" max="4" width="8.37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5.5" customWidth="1"/>
    <col min="12" max="12" width="6.75" customWidth="1"/>
    <col min="13" max="13" width="6.25" bestFit="1" customWidth="1"/>
    <col min="14" max="14" width="7" bestFit="1" customWidth="1"/>
    <col min="15" max="15" width="5.375" customWidth="1"/>
    <col min="16" max="16" width="7" bestFit="1" customWidth="1"/>
    <col min="17" max="17" width="7.75" customWidth="1"/>
  </cols>
  <sheetData>
    <row r="1" spans="1:17" x14ac:dyDescent="0.35">
      <c r="A1" s="3" t="s">
        <v>542</v>
      </c>
    </row>
    <row r="2" spans="1:17" x14ac:dyDescent="0.35">
      <c r="A2" t="s">
        <v>0</v>
      </c>
      <c r="B2" s="24" t="s">
        <v>85</v>
      </c>
      <c r="C2" s="41" t="s">
        <v>86</v>
      </c>
      <c r="D2" s="41" t="s">
        <v>87</v>
      </c>
      <c r="E2" s="41" t="s">
        <v>88</v>
      </c>
      <c r="F2" s="41" t="s">
        <v>89</v>
      </c>
      <c r="G2" s="41" t="s">
        <v>90</v>
      </c>
      <c r="H2" s="41" t="s">
        <v>91</v>
      </c>
      <c r="I2" s="24" t="s">
        <v>92</v>
      </c>
      <c r="J2" s="41" t="s">
        <v>93</v>
      </c>
      <c r="K2" s="24" t="s">
        <v>94</v>
      </c>
      <c r="L2" s="41" t="s">
        <v>95</v>
      </c>
      <c r="M2" s="41" t="s">
        <v>96</v>
      </c>
      <c r="N2" s="41" t="s">
        <v>97</v>
      </c>
      <c r="O2" s="41" t="s">
        <v>98</v>
      </c>
      <c r="P2" s="41" t="s">
        <v>99</v>
      </c>
      <c r="Q2" s="41" t="s">
        <v>100</v>
      </c>
    </row>
    <row r="3" spans="1:17" x14ac:dyDescent="0.35">
      <c r="A3" s="26" t="s">
        <v>272</v>
      </c>
      <c r="B3" s="27">
        <v>532</v>
      </c>
      <c r="C3" s="28">
        <v>180</v>
      </c>
      <c r="D3" s="27">
        <v>30</v>
      </c>
      <c r="E3" s="28">
        <v>36</v>
      </c>
      <c r="F3" s="28">
        <v>36</v>
      </c>
      <c r="G3" s="28">
        <v>28</v>
      </c>
      <c r="H3" s="28">
        <v>40</v>
      </c>
      <c r="I3" s="28">
        <v>36</v>
      </c>
      <c r="J3" s="28">
        <v>30</v>
      </c>
      <c r="K3" s="28">
        <v>46</v>
      </c>
      <c r="L3" s="28">
        <v>30</v>
      </c>
      <c r="M3" s="28">
        <v>39</v>
      </c>
      <c r="N3" s="28">
        <v>10</v>
      </c>
      <c r="O3" s="28">
        <v>31</v>
      </c>
      <c r="P3" s="28">
        <v>22</v>
      </c>
      <c r="Q3" s="28">
        <v>14</v>
      </c>
    </row>
    <row r="4" spans="1:17" s="35" customFormat="1" x14ac:dyDescent="0.35">
      <c r="A4" s="35" t="s">
        <v>116</v>
      </c>
      <c r="B4" s="35">
        <v>3163</v>
      </c>
      <c r="C4" s="37">
        <v>954</v>
      </c>
      <c r="D4" s="36">
        <v>197</v>
      </c>
      <c r="E4" s="36">
        <v>257</v>
      </c>
      <c r="F4" s="36">
        <v>193</v>
      </c>
      <c r="G4" s="37">
        <v>132</v>
      </c>
      <c r="H4" s="37">
        <v>363</v>
      </c>
      <c r="I4" s="37">
        <v>180</v>
      </c>
      <c r="J4" s="37">
        <v>200</v>
      </c>
      <c r="K4" s="36">
        <v>267</v>
      </c>
      <c r="L4" s="36">
        <v>109</v>
      </c>
      <c r="M4" s="36">
        <v>203</v>
      </c>
      <c r="N4" s="36">
        <v>53</v>
      </c>
      <c r="O4" s="36">
        <v>210</v>
      </c>
      <c r="P4" s="37">
        <v>50</v>
      </c>
      <c r="Q4" s="37">
        <v>67</v>
      </c>
    </row>
    <row r="5" spans="1:17" s="21" customFormat="1" x14ac:dyDescent="0.35">
      <c r="A5" s="21" t="s">
        <v>300</v>
      </c>
      <c r="B5" s="35"/>
      <c r="C5" s="34"/>
      <c r="D5" s="33"/>
      <c r="E5" s="33"/>
      <c r="F5" s="33"/>
      <c r="G5" s="34"/>
      <c r="H5" s="34"/>
      <c r="I5" s="34"/>
      <c r="J5" s="34"/>
      <c r="K5" s="33"/>
      <c r="L5" s="33"/>
      <c r="M5" s="33"/>
      <c r="N5" s="33"/>
      <c r="O5" s="33"/>
      <c r="P5" s="34"/>
      <c r="Q5" s="34"/>
    </row>
    <row r="6" spans="1:17" s="21" customFormat="1" x14ac:dyDescent="0.35">
      <c r="A6" s="21" t="s">
        <v>301</v>
      </c>
      <c r="B6" s="36"/>
      <c r="C6" s="34"/>
      <c r="D6" s="33"/>
      <c r="E6" s="33"/>
      <c r="F6" s="33"/>
      <c r="G6" s="33"/>
      <c r="H6" s="33"/>
      <c r="I6" s="33">
        <v>1</v>
      </c>
      <c r="J6" s="33">
        <v>5</v>
      </c>
      <c r="K6" s="33">
        <v>1</v>
      </c>
      <c r="L6" s="33"/>
      <c r="M6" s="33"/>
      <c r="N6" s="33"/>
      <c r="O6" s="33">
        <v>1</v>
      </c>
      <c r="P6" s="33"/>
      <c r="Q6" s="33"/>
    </row>
    <row r="7" spans="1:17" s="21" customFormat="1" x14ac:dyDescent="0.35">
      <c r="A7" s="21" t="s">
        <v>302</v>
      </c>
      <c r="B7" s="36"/>
      <c r="C7" s="34">
        <v>31</v>
      </c>
      <c r="D7" s="33">
        <v>1</v>
      </c>
      <c r="E7" s="33">
        <v>3</v>
      </c>
      <c r="F7" s="33">
        <v>3</v>
      </c>
      <c r="G7" s="33"/>
      <c r="H7" s="33"/>
      <c r="I7" s="33">
        <v>3</v>
      </c>
      <c r="J7" s="33">
        <v>1</v>
      </c>
      <c r="K7" s="33">
        <v>10</v>
      </c>
      <c r="L7" s="33"/>
      <c r="M7" s="33">
        <v>2</v>
      </c>
      <c r="N7" s="33">
        <v>7</v>
      </c>
      <c r="O7" s="33"/>
      <c r="P7" s="33">
        <v>2</v>
      </c>
      <c r="Q7" s="33">
        <v>2</v>
      </c>
    </row>
    <row r="8" spans="1:17" s="42" customFormat="1" x14ac:dyDescent="0.35">
      <c r="A8" s="42" t="s">
        <v>522</v>
      </c>
      <c r="B8" s="84">
        <v>16266</v>
      </c>
      <c r="C8" s="48">
        <v>5814</v>
      </c>
      <c r="D8" s="47">
        <v>649</v>
      </c>
      <c r="E8" s="47">
        <v>771</v>
      </c>
      <c r="F8" s="47">
        <v>587</v>
      </c>
      <c r="G8" s="47">
        <v>448</v>
      </c>
      <c r="H8" s="47">
        <v>1253</v>
      </c>
      <c r="I8" s="47">
        <v>596</v>
      </c>
      <c r="J8" s="47">
        <v>628</v>
      </c>
      <c r="K8" s="47">
        <v>789</v>
      </c>
      <c r="L8" s="47">
        <v>324</v>
      </c>
      <c r="M8" s="47">
        <v>682</v>
      </c>
      <c r="N8" s="47">
        <v>177</v>
      </c>
      <c r="O8" s="47">
        <v>678</v>
      </c>
      <c r="P8" s="47">
        <v>293</v>
      </c>
      <c r="Q8" s="47">
        <v>244</v>
      </c>
    </row>
    <row r="9" spans="1:17" x14ac:dyDescent="0.35">
      <c r="A9" t="s">
        <v>1</v>
      </c>
      <c r="B9" t="s">
        <v>84</v>
      </c>
      <c r="C9" t="s">
        <v>84</v>
      </c>
      <c r="D9" t="s">
        <v>84</v>
      </c>
      <c r="E9" t="s">
        <v>84</v>
      </c>
      <c r="F9" t="s">
        <v>84</v>
      </c>
      <c r="G9" t="s">
        <v>84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t="s">
        <v>84</v>
      </c>
      <c r="O9" t="s">
        <v>84</v>
      </c>
      <c r="P9" t="s">
        <v>84</v>
      </c>
      <c r="Q9" t="s">
        <v>84</v>
      </c>
    </row>
    <row r="10" spans="1:17" x14ac:dyDescent="0.35">
      <c r="A10" s="1" t="s">
        <v>2</v>
      </c>
      <c r="B10" t="s">
        <v>273</v>
      </c>
      <c r="C10" t="s">
        <v>370</v>
      </c>
      <c r="D10" t="s">
        <v>324</v>
      </c>
      <c r="E10" t="s">
        <v>397</v>
      </c>
      <c r="F10" t="s">
        <v>118</v>
      </c>
      <c r="G10" t="s">
        <v>118</v>
      </c>
      <c r="H10" t="s">
        <v>319</v>
      </c>
      <c r="I10" t="s">
        <v>243</v>
      </c>
      <c r="J10" t="s">
        <v>446</v>
      </c>
      <c r="K10" t="s">
        <v>338</v>
      </c>
      <c r="L10" t="s">
        <v>161</v>
      </c>
      <c r="M10" t="s">
        <v>469</v>
      </c>
      <c r="N10" t="s">
        <v>118</v>
      </c>
      <c r="O10" t="s">
        <v>408</v>
      </c>
      <c r="P10" t="s">
        <v>193</v>
      </c>
      <c r="Q10" t="s">
        <v>118</v>
      </c>
    </row>
    <row r="11" spans="1:17" x14ac:dyDescent="0.35">
      <c r="A11" t="s">
        <v>3</v>
      </c>
      <c r="B11" t="s">
        <v>274</v>
      </c>
      <c r="C11" t="s">
        <v>118</v>
      </c>
      <c r="D11" t="s">
        <v>118</v>
      </c>
      <c r="E11" t="s">
        <v>118</v>
      </c>
      <c r="F11" t="s">
        <v>118</v>
      </c>
      <c r="G11" t="s">
        <v>118</v>
      </c>
      <c r="H11" t="s">
        <v>118</v>
      </c>
      <c r="I11" t="s">
        <v>118</v>
      </c>
      <c r="J11" t="s">
        <v>118</v>
      </c>
      <c r="K11" t="s">
        <v>118</v>
      </c>
      <c r="L11" t="s">
        <v>118</v>
      </c>
      <c r="M11" t="s">
        <v>118</v>
      </c>
      <c r="N11" t="s">
        <v>118</v>
      </c>
      <c r="O11" t="s">
        <v>118</v>
      </c>
      <c r="P11" t="s">
        <v>118</v>
      </c>
      <c r="Q11" t="s">
        <v>118</v>
      </c>
    </row>
    <row r="12" spans="1:17" x14ac:dyDescent="0.35">
      <c r="A12" t="s">
        <v>4</v>
      </c>
      <c r="B12" t="s">
        <v>275</v>
      </c>
      <c r="C12" t="s">
        <v>1580</v>
      </c>
      <c r="D12" t="s">
        <v>132</v>
      </c>
      <c r="E12" t="s">
        <v>119</v>
      </c>
      <c r="F12" t="s">
        <v>118</v>
      </c>
      <c r="G12" t="s">
        <v>118</v>
      </c>
      <c r="H12" t="s">
        <v>209</v>
      </c>
      <c r="I12" t="s">
        <v>118</v>
      </c>
      <c r="J12" t="s">
        <v>132</v>
      </c>
      <c r="K12" t="s">
        <v>118</v>
      </c>
      <c r="L12" t="s">
        <v>118</v>
      </c>
      <c r="M12" t="s">
        <v>219</v>
      </c>
      <c r="N12" t="s">
        <v>118</v>
      </c>
      <c r="O12" t="s">
        <v>208</v>
      </c>
      <c r="P12" t="s">
        <v>209</v>
      </c>
      <c r="Q12" t="s">
        <v>118</v>
      </c>
    </row>
    <row r="13" spans="1:17" x14ac:dyDescent="0.35">
      <c r="A13" t="s">
        <v>5</v>
      </c>
      <c r="B13" t="s">
        <v>276</v>
      </c>
      <c r="C13" t="s">
        <v>366</v>
      </c>
      <c r="D13" t="s">
        <v>118</v>
      </c>
      <c r="E13" t="s">
        <v>118</v>
      </c>
      <c r="F13" t="s">
        <v>118</v>
      </c>
      <c r="G13" t="s">
        <v>118</v>
      </c>
      <c r="H13" t="s">
        <v>118</v>
      </c>
      <c r="I13" t="s">
        <v>118</v>
      </c>
      <c r="J13" t="s">
        <v>118</v>
      </c>
      <c r="K13" t="s">
        <v>118</v>
      </c>
      <c r="L13" t="s">
        <v>118</v>
      </c>
      <c r="M13" t="s">
        <v>118</v>
      </c>
      <c r="N13" t="s">
        <v>118</v>
      </c>
      <c r="O13" t="s">
        <v>118</v>
      </c>
      <c r="P13" t="s">
        <v>118</v>
      </c>
      <c r="Q13" t="s">
        <v>118</v>
      </c>
    </row>
    <row r="14" spans="1:17" x14ac:dyDescent="0.35">
      <c r="A14" t="s">
        <v>6</v>
      </c>
      <c r="B14" t="s">
        <v>118</v>
      </c>
      <c r="C14" t="s">
        <v>118</v>
      </c>
      <c r="D14" t="s">
        <v>118</v>
      </c>
      <c r="E14" t="s">
        <v>118</v>
      </c>
      <c r="F14" t="s">
        <v>118</v>
      </c>
      <c r="G14" t="s">
        <v>118</v>
      </c>
      <c r="H14" t="s">
        <v>118</v>
      </c>
      <c r="I14" t="s">
        <v>118</v>
      </c>
      <c r="J14" t="s">
        <v>118</v>
      </c>
      <c r="K14" t="s">
        <v>118</v>
      </c>
      <c r="L14" t="s">
        <v>118</v>
      </c>
      <c r="M14" t="s">
        <v>118</v>
      </c>
      <c r="N14" t="s">
        <v>118</v>
      </c>
      <c r="O14" t="s">
        <v>118</v>
      </c>
      <c r="P14" t="s">
        <v>118</v>
      </c>
      <c r="Q14" t="s">
        <v>118</v>
      </c>
    </row>
    <row r="15" spans="1:17" x14ac:dyDescent="0.35">
      <c r="A15" t="s">
        <v>7</v>
      </c>
      <c r="B15" t="s">
        <v>118</v>
      </c>
      <c r="C15" t="s">
        <v>118</v>
      </c>
      <c r="D15" t="s">
        <v>118</v>
      </c>
      <c r="E15" t="s">
        <v>118</v>
      </c>
      <c r="F15" t="s">
        <v>118</v>
      </c>
      <c r="G15" t="s">
        <v>118</v>
      </c>
      <c r="H15" t="s">
        <v>118</v>
      </c>
      <c r="I15" t="s">
        <v>118</v>
      </c>
      <c r="J15" t="s">
        <v>118</v>
      </c>
      <c r="K15" t="s">
        <v>118</v>
      </c>
      <c r="L15" t="s">
        <v>118</v>
      </c>
      <c r="M15" t="s">
        <v>127</v>
      </c>
      <c r="N15" t="s">
        <v>118</v>
      </c>
      <c r="O15" t="s">
        <v>118</v>
      </c>
      <c r="P15" t="s">
        <v>118</v>
      </c>
      <c r="Q15" t="s">
        <v>118</v>
      </c>
    </row>
    <row r="16" spans="1:17" x14ac:dyDescent="0.35">
      <c r="A16" t="s">
        <v>8</v>
      </c>
      <c r="B16" t="s">
        <v>118</v>
      </c>
      <c r="C16" t="s">
        <v>118</v>
      </c>
      <c r="D16" t="s">
        <v>118</v>
      </c>
      <c r="E16" t="s">
        <v>118</v>
      </c>
      <c r="F16" t="s">
        <v>118</v>
      </c>
      <c r="G16" t="s">
        <v>118</v>
      </c>
      <c r="H16" t="s">
        <v>118</v>
      </c>
      <c r="I16" t="s">
        <v>118</v>
      </c>
      <c r="J16" t="s">
        <v>118</v>
      </c>
      <c r="K16" t="s">
        <v>118</v>
      </c>
      <c r="L16" t="s">
        <v>118</v>
      </c>
      <c r="M16" t="s">
        <v>118</v>
      </c>
      <c r="N16" t="s">
        <v>118</v>
      </c>
      <c r="O16" t="s">
        <v>118</v>
      </c>
      <c r="P16" t="s">
        <v>118</v>
      </c>
      <c r="Q16" t="s">
        <v>118</v>
      </c>
    </row>
    <row r="17" spans="1:17" x14ac:dyDescent="0.35">
      <c r="A17" s="1" t="s">
        <v>9</v>
      </c>
      <c r="B17" t="s">
        <v>277</v>
      </c>
      <c r="C17" t="s">
        <v>990</v>
      </c>
      <c r="D17" t="s">
        <v>385</v>
      </c>
      <c r="E17" t="s">
        <v>183</v>
      </c>
      <c r="F17" t="s">
        <v>183</v>
      </c>
      <c r="G17" t="s">
        <v>424</v>
      </c>
      <c r="H17" t="s">
        <v>802</v>
      </c>
      <c r="I17" t="s">
        <v>244</v>
      </c>
      <c r="J17" t="s">
        <v>162</v>
      </c>
      <c r="K17" t="s">
        <v>339</v>
      </c>
      <c r="L17" t="s">
        <v>162</v>
      </c>
      <c r="M17" t="s">
        <v>470</v>
      </c>
      <c r="N17" t="s">
        <v>884</v>
      </c>
      <c r="O17" t="s">
        <v>168</v>
      </c>
      <c r="P17" t="s">
        <v>193</v>
      </c>
      <c r="Q17" t="s">
        <v>504</v>
      </c>
    </row>
    <row r="18" spans="1:17" x14ac:dyDescent="0.35">
      <c r="A18" t="s">
        <v>10</v>
      </c>
      <c r="B18" t="s">
        <v>770</v>
      </c>
      <c r="C18" t="s">
        <v>3204</v>
      </c>
      <c r="D18" t="s">
        <v>127</v>
      </c>
      <c r="E18" t="s">
        <v>118</v>
      </c>
      <c r="F18" t="s">
        <v>118</v>
      </c>
      <c r="G18" t="s">
        <v>118</v>
      </c>
      <c r="H18" t="s">
        <v>118</v>
      </c>
      <c r="I18" t="s">
        <v>118</v>
      </c>
      <c r="J18" t="s">
        <v>118</v>
      </c>
      <c r="K18" t="s">
        <v>118</v>
      </c>
      <c r="L18" t="s">
        <v>163</v>
      </c>
      <c r="M18" t="s">
        <v>118</v>
      </c>
      <c r="N18" t="s">
        <v>118</v>
      </c>
      <c r="O18" t="s">
        <v>209</v>
      </c>
      <c r="P18" t="s">
        <v>209</v>
      </c>
      <c r="Q18" t="s">
        <v>118</v>
      </c>
    </row>
    <row r="19" spans="1:17" x14ac:dyDescent="0.35">
      <c r="A19" t="s">
        <v>11</v>
      </c>
      <c r="B19" t="s">
        <v>278</v>
      </c>
      <c r="C19" t="s">
        <v>118</v>
      </c>
      <c r="D19" t="s">
        <v>118</v>
      </c>
      <c r="E19" t="s">
        <v>118</v>
      </c>
      <c r="F19" t="s">
        <v>118</v>
      </c>
      <c r="G19" t="s">
        <v>118</v>
      </c>
      <c r="H19" t="s">
        <v>118</v>
      </c>
      <c r="I19" t="s">
        <v>118</v>
      </c>
      <c r="J19" t="s">
        <v>118</v>
      </c>
      <c r="K19" t="s">
        <v>118</v>
      </c>
      <c r="L19" t="s">
        <v>118</v>
      </c>
      <c r="M19" t="s">
        <v>118</v>
      </c>
      <c r="N19" t="s">
        <v>118</v>
      </c>
      <c r="O19" t="s">
        <v>118</v>
      </c>
      <c r="P19" t="s">
        <v>118</v>
      </c>
      <c r="Q19" t="s">
        <v>118</v>
      </c>
    </row>
    <row r="20" spans="1:17" x14ac:dyDescent="0.35">
      <c r="A20" t="s">
        <v>12</v>
      </c>
      <c r="B20" t="s">
        <v>771</v>
      </c>
      <c r="C20" t="s">
        <v>2537</v>
      </c>
      <c r="D20" t="s">
        <v>133</v>
      </c>
      <c r="E20" t="s">
        <v>118</v>
      </c>
      <c r="F20" t="s">
        <v>118</v>
      </c>
      <c r="G20" t="s">
        <v>118</v>
      </c>
      <c r="H20" t="s">
        <v>118</v>
      </c>
      <c r="I20" t="s">
        <v>118</v>
      </c>
      <c r="J20" t="s">
        <v>118</v>
      </c>
      <c r="K20" t="s">
        <v>118</v>
      </c>
      <c r="L20" t="s">
        <v>118</v>
      </c>
      <c r="M20" t="s">
        <v>118</v>
      </c>
      <c r="N20" t="s">
        <v>118</v>
      </c>
      <c r="O20" t="s">
        <v>118</v>
      </c>
      <c r="P20" t="s">
        <v>118</v>
      </c>
      <c r="Q20" t="s">
        <v>118</v>
      </c>
    </row>
    <row r="21" spans="1:17" x14ac:dyDescent="0.35">
      <c r="A21" t="s">
        <v>13</v>
      </c>
      <c r="B21" t="s">
        <v>772</v>
      </c>
      <c r="C21" t="s">
        <v>121</v>
      </c>
      <c r="D21" t="s">
        <v>118</v>
      </c>
      <c r="E21" t="s">
        <v>118</v>
      </c>
      <c r="F21" t="s">
        <v>118</v>
      </c>
      <c r="G21" t="s">
        <v>118</v>
      </c>
      <c r="H21" t="s">
        <v>118</v>
      </c>
      <c r="I21" t="s">
        <v>118</v>
      </c>
      <c r="J21" t="s">
        <v>118</v>
      </c>
      <c r="K21" t="s">
        <v>118</v>
      </c>
      <c r="L21" t="s">
        <v>118</v>
      </c>
      <c r="M21" t="s">
        <v>118</v>
      </c>
      <c r="N21" t="s">
        <v>118</v>
      </c>
      <c r="O21" t="s">
        <v>118</v>
      </c>
      <c r="P21" t="s">
        <v>118</v>
      </c>
      <c r="Q21" t="s">
        <v>118</v>
      </c>
    </row>
    <row r="22" spans="1:17" x14ac:dyDescent="0.35">
      <c r="A22" t="s">
        <v>14</v>
      </c>
      <c r="B22" t="s">
        <v>773</v>
      </c>
      <c r="C22" t="s">
        <v>122</v>
      </c>
      <c r="D22" t="s">
        <v>134</v>
      </c>
      <c r="E22" t="s">
        <v>134</v>
      </c>
      <c r="F22" t="s">
        <v>134</v>
      </c>
      <c r="G22" t="s">
        <v>134</v>
      </c>
      <c r="H22" t="s">
        <v>134</v>
      </c>
      <c r="I22" t="s">
        <v>134</v>
      </c>
      <c r="J22" t="s">
        <v>134</v>
      </c>
      <c r="K22" t="s">
        <v>134</v>
      </c>
      <c r="L22" t="s">
        <v>134</v>
      </c>
      <c r="M22" t="s">
        <v>134</v>
      </c>
      <c r="N22" t="s">
        <v>134</v>
      </c>
      <c r="O22" t="s">
        <v>134</v>
      </c>
      <c r="P22" t="s">
        <v>134</v>
      </c>
      <c r="Q22" t="s">
        <v>134</v>
      </c>
    </row>
    <row r="23" spans="1:17" x14ac:dyDescent="0.35">
      <c r="A23" t="s">
        <v>15</v>
      </c>
      <c r="B23" t="s">
        <v>280</v>
      </c>
      <c r="C23" t="s">
        <v>354</v>
      </c>
      <c r="D23" t="s">
        <v>386</v>
      </c>
      <c r="E23" t="s">
        <v>398</v>
      </c>
      <c r="F23" t="s">
        <v>1621</v>
      </c>
      <c r="G23" t="s">
        <v>425</v>
      </c>
      <c r="H23" t="s">
        <v>803</v>
      </c>
      <c r="I23" t="s">
        <v>168</v>
      </c>
      <c r="J23" t="s">
        <v>329</v>
      </c>
      <c r="K23" t="s">
        <v>340</v>
      </c>
      <c r="L23" t="s">
        <v>164</v>
      </c>
      <c r="M23" t="s">
        <v>471</v>
      </c>
      <c r="N23" t="s">
        <v>885</v>
      </c>
      <c r="O23" t="s">
        <v>486</v>
      </c>
      <c r="P23" t="s">
        <v>217</v>
      </c>
      <c r="Q23" t="s">
        <v>505</v>
      </c>
    </row>
    <row r="24" spans="1:17" x14ac:dyDescent="0.35">
      <c r="A24" t="s">
        <v>16</v>
      </c>
      <c r="B24" t="s">
        <v>774</v>
      </c>
      <c r="C24" t="s">
        <v>431</v>
      </c>
      <c r="D24" t="s">
        <v>386</v>
      </c>
      <c r="E24" t="s">
        <v>143</v>
      </c>
      <c r="F24" t="s">
        <v>183</v>
      </c>
      <c r="G24" t="s">
        <v>426</v>
      </c>
      <c r="H24" t="s">
        <v>804</v>
      </c>
      <c r="I24" t="s">
        <v>168</v>
      </c>
      <c r="J24" t="s">
        <v>274</v>
      </c>
      <c r="K24" t="s">
        <v>341</v>
      </c>
      <c r="L24" t="s">
        <v>161</v>
      </c>
      <c r="M24" t="s">
        <v>472</v>
      </c>
      <c r="N24" t="s">
        <v>813</v>
      </c>
      <c r="O24" t="s">
        <v>168</v>
      </c>
      <c r="P24" t="s">
        <v>218</v>
      </c>
      <c r="Q24" t="s">
        <v>506</v>
      </c>
    </row>
    <row r="25" spans="1:17" x14ac:dyDescent="0.35">
      <c r="A25" t="s">
        <v>17</v>
      </c>
      <c r="B25" t="s">
        <v>84</v>
      </c>
      <c r="C25" t="s">
        <v>84</v>
      </c>
      <c r="D25" t="s">
        <v>84</v>
      </c>
      <c r="E25" t="s">
        <v>84</v>
      </c>
      <c r="F25" t="s">
        <v>84</v>
      </c>
      <c r="G25" t="s">
        <v>84</v>
      </c>
      <c r="H25" t="s">
        <v>84</v>
      </c>
      <c r="I25" t="s">
        <v>84</v>
      </c>
      <c r="J25" t="s">
        <v>84</v>
      </c>
      <c r="K25" t="s">
        <v>84</v>
      </c>
      <c r="L25" t="s">
        <v>84</v>
      </c>
      <c r="M25" t="s">
        <v>84</v>
      </c>
      <c r="N25" t="s">
        <v>84</v>
      </c>
      <c r="O25" t="s">
        <v>84</v>
      </c>
      <c r="P25" t="s">
        <v>84</v>
      </c>
      <c r="Q25" t="s">
        <v>84</v>
      </c>
    </row>
    <row r="26" spans="1:17" x14ac:dyDescent="0.35">
      <c r="A26" t="s">
        <v>18</v>
      </c>
      <c r="B26" t="s">
        <v>281</v>
      </c>
      <c r="C26" t="s">
        <v>84</v>
      </c>
      <c r="D26" t="s">
        <v>84</v>
      </c>
      <c r="E26" t="s">
        <v>84</v>
      </c>
      <c r="F26" t="s">
        <v>84</v>
      </c>
      <c r="G26" t="s">
        <v>84</v>
      </c>
      <c r="H26" t="s">
        <v>84</v>
      </c>
      <c r="I26" t="s">
        <v>84</v>
      </c>
      <c r="J26" t="s">
        <v>84</v>
      </c>
      <c r="K26" t="s">
        <v>84</v>
      </c>
      <c r="L26" t="s">
        <v>84</v>
      </c>
      <c r="M26" t="s">
        <v>84</v>
      </c>
      <c r="N26" t="s">
        <v>84</v>
      </c>
      <c r="O26" t="s">
        <v>84</v>
      </c>
      <c r="P26" t="s">
        <v>84</v>
      </c>
      <c r="Q26" t="s">
        <v>84</v>
      </c>
    </row>
    <row r="27" spans="1:17" x14ac:dyDescent="0.35">
      <c r="A27" t="s">
        <v>19</v>
      </c>
      <c r="B27" t="s">
        <v>84</v>
      </c>
      <c r="C27" t="s">
        <v>84</v>
      </c>
      <c r="D27" t="s">
        <v>84</v>
      </c>
      <c r="E27" t="s">
        <v>84</v>
      </c>
      <c r="F27" t="s">
        <v>84</v>
      </c>
      <c r="G27" t="s">
        <v>84</v>
      </c>
      <c r="H27" t="s">
        <v>84</v>
      </c>
      <c r="I27" t="s">
        <v>84</v>
      </c>
      <c r="J27" t="s">
        <v>84</v>
      </c>
      <c r="K27" t="s">
        <v>84</v>
      </c>
      <c r="L27" t="s">
        <v>84</v>
      </c>
      <c r="M27" t="s">
        <v>84</v>
      </c>
      <c r="N27" t="s">
        <v>84</v>
      </c>
      <c r="O27" t="s">
        <v>84</v>
      </c>
      <c r="P27" t="s">
        <v>84</v>
      </c>
      <c r="Q27" t="s">
        <v>84</v>
      </c>
    </row>
    <row r="28" spans="1:17" x14ac:dyDescent="0.35">
      <c r="A28" s="1" t="s">
        <v>20</v>
      </c>
      <c r="B28" t="s">
        <v>118</v>
      </c>
      <c r="C28" t="s">
        <v>118</v>
      </c>
      <c r="D28" t="s">
        <v>118</v>
      </c>
      <c r="E28" t="s">
        <v>118</v>
      </c>
      <c r="F28" t="s">
        <v>118</v>
      </c>
      <c r="G28" t="s">
        <v>118</v>
      </c>
      <c r="H28" t="s">
        <v>118</v>
      </c>
      <c r="I28" t="s">
        <v>118</v>
      </c>
      <c r="J28" t="s">
        <v>118</v>
      </c>
      <c r="K28" t="s">
        <v>118</v>
      </c>
      <c r="L28" t="s">
        <v>118</v>
      </c>
      <c r="M28" t="s">
        <v>118</v>
      </c>
      <c r="N28" t="s">
        <v>118</v>
      </c>
      <c r="O28" t="s">
        <v>118</v>
      </c>
      <c r="P28" t="s">
        <v>118</v>
      </c>
      <c r="Q28" t="s">
        <v>118</v>
      </c>
    </row>
    <row r="29" spans="1:17" x14ac:dyDescent="0.35">
      <c r="A29" s="1" t="s">
        <v>21</v>
      </c>
      <c r="B29" t="s">
        <v>118</v>
      </c>
      <c r="C29" t="s">
        <v>118</v>
      </c>
      <c r="D29" t="s">
        <v>118</v>
      </c>
      <c r="E29" t="s">
        <v>118</v>
      </c>
      <c r="F29" t="s">
        <v>118</v>
      </c>
      <c r="G29" t="s">
        <v>118</v>
      </c>
      <c r="H29" t="s">
        <v>118</v>
      </c>
      <c r="I29" t="s">
        <v>118</v>
      </c>
      <c r="J29" t="s">
        <v>118</v>
      </c>
      <c r="K29" t="s">
        <v>118</v>
      </c>
      <c r="L29" t="s">
        <v>118</v>
      </c>
      <c r="M29" t="s">
        <v>118</v>
      </c>
      <c r="N29" t="s">
        <v>118</v>
      </c>
      <c r="O29" t="s">
        <v>118</v>
      </c>
      <c r="P29" t="s">
        <v>118</v>
      </c>
      <c r="Q29" t="s">
        <v>118</v>
      </c>
    </row>
    <row r="30" spans="1:17" x14ac:dyDescent="0.35">
      <c r="A30" s="1" t="s">
        <v>22</v>
      </c>
      <c r="B30" t="s">
        <v>139</v>
      </c>
      <c r="C30" t="s">
        <v>118</v>
      </c>
      <c r="D30" t="s">
        <v>118</v>
      </c>
      <c r="E30" t="s">
        <v>118</v>
      </c>
      <c r="F30" t="s">
        <v>118</v>
      </c>
      <c r="G30" t="s">
        <v>118</v>
      </c>
      <c r="H30" t="s">
        <v>118</v>
      </c>
      <c r="I30" t="s">
        <v>118</v>
      </c>
      <c r="J30" t="s">
        <v>118</v>
      </c>
      <c r="K30" t="s">
        <v>118</v>
      </c>
      <c r="L30" t="s">
        <v>118</v>
      </c>
      <c r="M30" t="s">
        <v>118</v>
      </c>
      <c r="N30" t="s">
        <v>118</v>
      </c>
      <c r="O30" t="s">
        <v>118</v>
      </c>
      <c r="P30" t="s">
        <v>118</v>
      </c>
      <c r="Q30" t="s">
        <v>118</v>
      </c>
    </row>
    <row r="31" spans="1:17" x14ac:dyDescent="0.35">
      <c r="A31" t="s">
        <v>23</v>
      </c>
      <c r="B31" t="s">
        <v>775</v>
      </c>
      <c r="C31" t="s">
        <v>367</v>
      </c>
      <c r="D31" t="s">
        <v>118</v>
      </c>
      <c r="E31" t="s">
        <v>118</v>
      </c>
      <c r="F31" t="s">
        <v>118</v>
      </c>
      <c r="G31" t="s">
        <v>118</v>
      </c>
      <c r="H31" t="s">
        <v>437</v>
      </c>
      <c r="I31" t="s">
        <v>118</v>
      </c>
      <c r="J31" t="s">
        <v>118</v>
      </c>
      <c r="K31" t="s">
        <v>118</v>
      </c>
      <c r="L31" t="s">
        <v>118</v>
      </c>
      <c r="M31" t="s">
        <v>118</v>
      </c>
      <c r="N31" t="s">
        <v>118</v>
      </c>
      <c r="O31" t="s">
        <v>118</v>
      </c>
      <c r="P31" t="s">
        <v>118</v>
      </c>
      <c r="Q31" t="s">
        <v>118</v>
      </c>
    </row>
    <row r="32" spans="1:17" x14ac:dyDescent="0.35">
      <c r="A32" t="s">
        <v>24</v>
      </c>
      <c r="B32" t="s">
        <v>776</v>
      </c>
      <c r="C32" t="s">
        <v>368</v>
      </c>
      <c r="D32" t="s">
        <v>118</v>
      </c>
      <c r="E32" t="s">
        <v>399</v>
      </c>
      <c r="F32" t="s">
        <v>118</v>
      </c>
      <c r="G32" t="s">
        <v>118</v>
      </c>
      <c r="H32" t="s">
        <v>438</v>
      </c>
      <c r="I32" t="s">
        <v>246</v>
      </c>
      <c r="J32" t="s">
        <v>118</v>
      </c>
      <c r="K32" t="s">
        <v>246</v>
      </c>
      <c r="L32" t="s">
        <v>118</v>
      </c>
      <c r="M32" t="s">
        <v>223</v>
      </c>
      <c r="N32" t="s">
        <v>118</v>
      </c>
      <c r="O32" t="s">
        <v>168</v>
      </c>
      <c r="P32" t="s">
        <v>219</v>
      </c>
      <c r="Q32" t="s">
        <v>118</v>
      </c>
    </row>
    <row r="33" spans="1:17" x14ac:dyDescent="0.35">
      <c r="A33" t="s">
        <v>25</v>
      </c>
      <c r="B33" t="s">
        <v>777</v>
      </c>
      <c r="C33" t="s">
        <v>369</v>
      </c>
      <c r="D33" t="s">
        <v>118</v>
      </c>
      <c r="E33" t="s">
        <v>118</v>
      </c>
      <c r="F33" t="s">
        <v>118</v>
      </c>
      <c r="G33" t="s">
        <v>118</v>
      </c>
      <c r="H33" t="s">
        <v>118</v>
      </c>
      <c r="I33" t="s">
        <v>118</v>
      </c>
      <c r="J33" t="s">
        <v>118</v>
      </c>
      <c r="K33" t="s">
        <v>118</v>
      </c>
      <c r="L33" t="s">
        <v>118</v>
      </c>
      <c r="M33" t="s">
        <v>118</v>
      </c>
      <c r="N33" t="s">
        <v>118</v>
      </c>
      <c r="O33" t="s">
        <v>118</v>
      </c>
      <c r="P33" t="s">
        <v>118</v>
      </c>
      <c r="Q33" t="s">
        <v>118</v>
      </c>
    </row>
    <row r="34" spans="1:17" x14ac:dyDescent="0.35">
      <c r="A34" t="s">
        <v>26</v>
      </c>
      <c r="B34" t="s">
        <v>118</v>
      </c>
      <c r="C34" t="s">
        <v>118</v>
      </c>
      <c r="D34" t="s">
        <v>118</v>
      </c>
      <c r="E34" t="s">
        <v>118</v>
      </c>
      <c r="F34" t="s">
        <v>118</v>
      </c>
      <c r="G34" t="s">
        <v>118</v>
      </c>
      <c r="H34" t="s">
        <v>118</v>
      </c>
      <c r="I34" t="s">
        <v>118</v>
      </c>
      <c r="J34" t="s">
        <v>118</v>
      </c>
      <c r="K34" t="s">
        <v>118</v>
      </c>
      <c r="L34" t="s">
        <v>118</v>
      </c>
      <c r="M34" t="s">
        <v>118</v>
      </c>
      <c r="N34" t="s">
        <v>118</v>
      </c>
      <c r="O34" t="s">
        <v>118</v>
      </c>
      <c r="P34" t="s">
        <v>118</v>
      </c>
      <c r="Q34" t="s">
        <v>118</v>
      </c>
    </row>
    <row r="35" spans="1:17" x14ac:dyDescent="0.35">
      <c r="A35" t="s">
        <v>27</v>
      </c>
      <c r="B35" t="s">
        <v>84</v>
      </c>
      <c r="C35" t="s">
        <v>84</v>
      </c>
      <c r="D35" t="s">
        <v>84</v>
      </c>
      <c r="E35" t="s">
        <v>84</v>
      </c>
      <c r="F35" t="s">
        <v>84</v>
      </c>
      <c r="G35" t="s">
        <v>84</v>
      </c>
      <c r="H35" t="s">
        <v>84</v>
      </c>
      <c r="I35" t="s">
        <v>84</v>
      </c>
      <c r="J35" t="s">
        <v>84</v>
      </c>
      <c r="K35" t="s">
        <v>84</v>
      </c>
      <c r="L35" t="s">
        <v>84</v>
      </c>
      <c r="M35" t="s">
        <v>84</v>
      </c>
      <c r="N35" t="s">
        <v>84</v>
      </c>
      <c r="O35" t="s">
        <v>84</v>
      </c>
      <c r="P35" t="s">
        <v>84</v>
      </c>
      <c r="Q35" t="s">
        <v>84</v>
      </c>
    </row>
    <row r="36" spans="1:17" x14ac:dyDescent="0.35">
      <c r="A36" s="1" t="s">
        <v>28</v>
      </c>
      <c r="B36" t="s">
        <v>778</v>
      </c>
      <c r="C36" t="s">
        <v>3205</v>
      </c>
      <c r="D36" t="s">
        <v>387</v>
      </c>
      <c r="E36" t="s">
        <v>251</v>
      </c>
      <c r="F36" t="s">
        <v>1622</v>
      </c>
      <c r="G36" t="s">
        <v>427</v>
      </c>
      <c r="H36" t="s">
        <v>805</v>
      </c>
      <c r="I36" t="s">
        <v>2225</v>
      </c>
      <c r="J36" t="s">
        <v>447</v>
      </c>
      <c r="K36" t="s">
        <v>342</v>
      </c>
      <c r="L36" t="s">
        <v>165</v>
      </c>
      <c r="M36" t="s">
        <v>473</v>
      </c>
      <c r="N36" t="s">
        <v>886</v>
      </c>
      <c r="O36" t="s">
        <v>487</v>
      </c>
      <c r="P36" t="s">
        <v>220</v>
      </c>
      <c r="Q36" t="s">
        <v>507</v>
      </c>
    </row>
    <row r="37" spans="1:17" x14ac:dyDescent="0.35">
      <c r="A37" s="1" t="s">
        <v>29</v>
      </c>
      <c r="B37" t="s">
        <v>779</v>
      </c>
      <c r="C37" t="s">
        <v>3206</v>
      </c>
      <c r="D37" t="s">
        <v>388</v>
      </c>
      <c r="E37" t="s">
        <v>400</v>
      </c>
      <c r="F37" t="s">
        <v>1623</v>
      </c>
      <c r="G37" t="s">
        <v>428</v>
      </c>
      <c r="H37" t="s">
        <v>806</v>
      </c>
      <c r="I37" t="s">
        <v>2226</v>
      </c>
      <c r="J37" t="s">
        <v>448</v>
      </c>
      <c r="K37" t="s">
        <v>343</v>
      </c>
      <c r="L37" t="s">
        <v>166</v>
      </c>
      <c r="M37" t="s">
        <v>474</v>
      </c>
      <c r="N37" t="s">
        <v>887</v>
      </c>
      <c r="O37" t="s">
        <v>488</v>
      </c>
      <c r="P37" t="s">
        <v>221</v>
      </c>
      <c r="Q37" t="s">
        <v>508</v>
      </c>
    </row>
    <row r="38" spans="1:17" x14ac:dyDescent="0.35">
      <c r="A38" t="s">
        <v>30</v>
      </c>
      <c r="B38" t="s">
        <v>780</v>
      </c>
      <c r="C38" t="s">
        <v>3147</v>
      </c>
      <c r="D38" t="s">
        <v>389</v>
      </c>
      <c r="E38" t="s">
        <v>401</v>
      </c>
      <c r="F38" t="s">
        <v>1356</v>
      </c>
      <c r="G38" t="s">
        <v>429</v>
      </c>
      <c r="H38" t="s">
        <v>807</v>
      </c>
      <c r="I38" t="s">
        <v>425</v>
      </c>
      <c r="J38" t="s">
        <v>449</v>
      </c>
      <c r="K38" t="s">
        <v>344</v>
      </c>
      <c r="L38" t="s">
        <v>167</v>
      </c>
      <c r="M38" t="s">
        <v>123</v>
      </c>
      <c r="N38" t="s">
        <v>885</v>
      </c>
      <c r="O38" t="s">
        <v>489</v>
      </c>
      <c r="P38" t="s">
        <v>222</v>
      </c>
      <c r="Q38" t="s">
        <v>509</v>
      </c>
    </row>
    <row r="39" spans="1:17" x14ac:dyDescent="0.35">
      <c r="A39" t="s">
        <v>31</v>
      </c>
      <c r="B39" t="s">
        <v>781</v>
      </c>
      <c r="C39" t="s">
        <v>3207</v>
      </c>
      <c r="D39" t="s">
        <v>305</v>
      </c>
      <c r="E39" t="s">
        <v>208</v>
      </c>
      <c r="F39" t="s">
        <v>118</v>
      </c>
      <c r="G39" t="s">
        <v>118</v>
      </c>
      <c r="H39" t="s">
        <v>439</v>
      </c>
      <c r="I39" t="s">
        <v>1716</v>
      </c>
      <c r="J39" t="s">
        <v>450</v>
      </c>
      <c r="K39" t="s">
        <v>126</v>
      </c>
      <c r="L39" t="s">
        <v>168</v>
      </c>
      <c r="M39" t="s">
        <v>118</v>
      </c>
      <c r="N39" t="s">
        <v>118</v>
      </c>
      <c r="O39" t="s">
        <v>126</v>
      </c>
      <c r="P39" t="s">
        <v>223</v>
      </c>
      <c r="Q39" t="s">
        <v>118</v>
      </c>
    </row>
    <row r="40" spans="1:17" x14ac:dyDescent="0.35">
      <c r="A40" s="1" t="s">
        <v>32</v>
      </c>
      <c r="B40" s="87" t="s">
        <v>782</v>
      </c>
      <c r="C40" t="s">
        <v>3208</v>
      </c>
      <c r="D40" s="87" t="s">
        <v>390</v>
      </c>
      <c r="E40" s="87" t="s">
        <v>402</v>
      </c>
      <c r="F40" t="s">
        <v>1624</v>
      </c>
      <c r="G40" s="87" t="s">
        <v>430</v>
      </c>
      <c r="H40" s="87" t="s">
        <v>808</v>
      </c>
      <c r="I40" t="s">
        <v>2227</v>
      </c>
      <c r="J40" s="87" t="s">
        <v>451</v>
      </c>
      <c r="K40" s="87" t="s">
        <v>345</v>
      </c>
      <c r="L40" s="87" t="s">
        <v>169</v>
      </c>
      <c r="M40" s="87" t="s">
        <v>475</v>
      </c>
      <c r="N40" s="87" t="s">
        <v>888</v>
      </c>
      <c r="O40" s="87" t="s">
        <v>490</v>
      </c>
      <c r="P40" s="87" t="s">
        <v>224</v>
      </c>
      <c r="Q40" s="87" t="s">
        <v>510</v>
      </c>
    </row>
    <row r="41" spans="1:17" x14ac:dyDescent="0.35">
      <c r="A41" s="1" t="s">
        <v>33</v>
      </c>
      <c r="B41" t="s">
        <v>783</v>
      </c>
      <c r="C41" t="s">
        <v>124</v>
      </c>
      <c r="D41" t="s">
        <v>135</v>
      </c>
      <c r="E41" t="s">
        <v>170</v>
      </c>
      <c r="F41" t="s">
        <v>118</v>
      </c>
      <c r="G41" t="s">
        <v>131</v>
      </c>
      <c r="H41" t="s">
        <v>170</v>
      </c>
      <c r="I41" t="s">
        <v>135</v>
      </c>
      <c r="J41" t="s">
        <v>225</v>
      </c>
      <c r="K41" t="s">
        <v>118</v>
      </c>
      <c r="L41" t="s">
        <v>170</v>
      </c>
      <c r="M41" t="s">
        <v>225</v>
      </c>
      <c r="N41" t="s">
        <v>118</v>
      </c>
      <c r="O41" t="s">
        <v>118</v>
      </c>
      <c r="P41" t="s">
        <v>225</v>
      </c>
      <c r="Q41" t="s">
        <v>131</v>
      </c>
    </row>
    <row r="42" spans="1:17" x14ac:dyDescent="0.35">
      <c r="A42" s="1" t="s">
        <v>34</v>
      </c>
      <c r="B42" t="s">
        <v>210</v>
      </c>
      <c r="C42" t="s">
        <v>257</v>
      </c>
      <c r="D42" t="s">
        <v>306</v>
      </c>
      <c r="E42" t="s">
        <v>403</v>
      </c>
      <c r="F42" t="s">
        <v>247</v>
      </c>
      <c r="G42" t="s">
        <v>319</v>
      </c>
      <c r="H42" t="s">
        <v>633</v>
      </c>
      <c r="I42" t="s">
        <v>403</v>
      </c>
      <c r="J42" t="s">
        <v>319</v>
      </c>
      <c r="K42" t="s">
        <v>198</v>
      </c>
      <c r="L42" t="s">
        <v>171</v>
      </c>
      <c r="M42" t="s">
        <v>319</v>
      </c>
      <c r="N42" t="s">
        <v>319</v>
      </c>
      <c r="O42" t="s">
        <v>247</v>
      </c>
      <c r="P42" t="s">
        <v>226</v>
      </c>
      <c r="Q42" t="s">
        <v>256</v>
      </c>
    </row>
    <row r="43" spans="1:17" x14ac:dyDescent="0.35">
      <c r="A43" t="s">
        <v>35</v>
      </c>
      <c r="B43" t="s">
        <v>283</v>
      </c>
      <c r="C43" t="s">
        <v>125</v>
      </c>
      <c r="D43" t="s">
        <v>283</v>
      </c>
      <c r="E43" t="s">
        <v>404</v>
      </c>
      <c r="F43" t="s">
        <v>1355</v>
      </c>
      <c r="G43" t="s">
        <v>145</v>
      </c>
      <c r="H43" t="s">
        <v>260</v>
      </c>
      <c r="I43" t="s">
        <v>338</v>
      </c>
      <c r="J43" t="s">
        <v>145</v>
      </c>
      <c r="K43" t="s">
        <v>346</v>
      </c>
      <c r="L43" t="s">
        <v>172</v>
      </c>
      <c r="M43" t="s">
        <v>306</v>
      </c>
      <c r="N43" t="s">
        <v>194</v>
      </c>
      <c r="O43" t="s">
        <v>210</v>
      </c>
      <c r="P43" t="s">
        <v>194</v>
      </c>
      <c r="Q43" t="s">
        <v>194</v>
      </c>
    </row>
    <row r="44" spans="1:17" x14ac:dyDescent="0.35">
      <c r="A44" t="s">
        <v>36</v>
      </c>
      <c r="B44" t="s">
        <v>784</v>
      </c>
      <c r="C44" t="s">
        <v>3209</v>
      </c>
      <c r="D44" t="s">
        <v>307</v>
      </c>
      <c r="E44" t="s">
        <v>405</v>
      </c>
      <c r="F44" t="s">
        <v>193</v>
      </c>
      <c r="G44" t="s">
        <v>431</v>
      </c>
      <c r="H44" t="s">
        <v>440</v>
      </c>
      <c r="I44" t="s">
        <v>1605</v>
      </c>
      <c r="J44" t="s">
        <v>452</v>
      </c>
      <c r="K44" t="s">
        <v>200</v>
      </c>
      <c r="L44" t="s">
        <v>173</v>
      </c>
      <c r="M44" t="s">
        <v>476</v>
      </c>
      <c r="N44" t="s">
        <v>230</v>
      </c>
      <c r="O44" t="s">
        <v>476</v>
      </c>
      <c r="P44" t="s">
        <v>227</v>
      </c>
      <c r="Q44" t="s">
        <v>196</v>
      </c>
    </row>
    <row r="45" spans="1:17" x14ac:dyDescent="0.35">
      <c r="A45" t="s">
        <v>37</v>
      </c>
      <c r="B45" t="s">
        <v>84</v>
      </c>
      <c r="C45" t="s">
        <v>84</v>
      </c>
      <c r="D45" t="s">
        <v>84</v>
      </c>
      <c r="E45" t="s">
        <v>84</v>
      </c>
      <c r="F45" t="s">
        <v>84</v>
      </c>
      <c r="G45" t="s">
        <v>84</v>
      </c>
      <c r="H45" t="s">
        <v>84</v>
      </c>
      <c r="I45" t="s">
        <v>84</v>
      </c>
      <c r="J45" t="s">
        <v>84</v>
      </c>
      <c r="K45" t="s">
        <v>84</v>
      </c>
      <c r="L45" t="s">
        <v>84</v>
      </c>
      <c r="M45" t="s">
        <v>84</v>
      </c>
      <c r="N45" t="s">
        <v>84</v>
      </c>
      <c r="O45" t="s">
        <v>84</v>
      </c>
      <c r="P45" t="s">
        <v>84</v>
      </c>
      <c r="Q45" t="s">
        <v>84</v>
      </c>
    </row>
    <row r="46" spans="1:17" x14ac:dyDescent="0.35">
      <c r="A46" s="1" t="s">
        <v>38</v>
      </c>
      <c r="B46" t="s">
        <v>785</v>
      </c>
      <c r="C46" t="s">
        <v>3210</v>
      </c>
      <c r="D46" t="s">
        <v>391</v>
      </c>
      <c r="E46" t="s">
        <v>406</v>
      </c>
      <c r="F46" t="s">
        <v>1625</v>
      </c>
      <c r="G46" t="s">
        <v>432</v>
      </c>
      <c r="H46" t="s">
        <v>809</v>
      </c>
      <c r="I46" t="s">
        <v>2228</v>
      </c>
      <c r="J46" t="s">
        <v>453</v>
      </c>
      <c r="K46" t="s">
        <v>347</v>
      </c>
      <c r="L46" t="s">
        <v>174</v>
      </c>
      <c r="M46" t="s">
        <v>477</v>
      </c>
      <c r="N46" t="s">
        <v>889</v>
      </c>
      <c r="O46" t="s">
        <v>491</v>
      </c>
      <c r="P46" t="s">
        <v>228</v>
      </c>
      <c r="Q46" t="s">
        <v>511</v>
      </c>
    </row>
    <row r="47" spans="1:17" x14ac:dyDescent="0.35">
      <c r="A47" s="1" t="s">
        <v>39</v>
      </c>
      <c r="B47" t="s">
        <v>284</v>
      </c>
      <c r="C47" t="s">
        <v>2356</v>
      </c>
      <c r="D47" t="s">
        <v>392</v>
      </c>
      <c r="E47" t="s">
        <v>407</v>
      </c>
      <c r="F47" t="s">
        <v>670</v>
      </c>
      <c r="G47" t="s">
        <v>320</v>
      </c>
      <c r="H47" t="s">
        <v>810</v>
      </c>
      <c r="I47" t="s">
        <v>405</v>
      </c>
      <c r="J47" t="s">
        <v>454</v>
      </c>
      <c r="K47" t="s">
        <v>348</v>
      </c>
      <c r="L47" t="s">
        <v>154</v>
      </c>
      <c r="M47" t="s">
        <v>478</v>
      </c>
      <c r="N47" t="s">
        <v>890</v>
      </c>
      <c r="O47" t="s">
        <v>492</v>
      </c>
      <c r="P47" t="s">
        <v>229</v>
      </c>
      <c r="Q47" t="s">
        <v>512</v>
      </c>
    </row>
    <row r="48" spans="1:17" x14ac:dyDescent="0.35">
      <c r="A48" t="s">
        <v>40</v>
      </c>
      <c r="B48" t="s">
        <v>786</v>
      </c>
      <c r="C48" t="s">
        <v>3211</v>
      </c>
      <c r="D48" t="s">
        <v>308</v>
      </c>
      <c r="E48" t="s">
        <v>408</v>
      </c>
      <c r="F48" t="s">
        <v>194</v>
      </c>
      <c r="G48" t="s">
        <v>433</v>
      </c>
      <c r="H48" t="s">
        <v>201</v>
      </c>
      <c r="I48" t="s">
        <v>194</v>
      </c>
      <c r="J48" t="s">
        <v>455</v>
      </c>
      <c r="K48" t="s">
        <v>141</v>
      </c>
      <c r="L48" t="s">
        <v>175</v>
      </c>
      <c r="M48" t="s">
        <v>141</v>
      </c>
      <c r="N48" t="s">
        <v>891</v>
      </c>
      <c r="O48" t="s">
        <v>493</v>
      </c>
      <c r="P48" t="s">
        <v>230</v>
      </c>
      <c r="Q48" t="s">
        <v>513</v>
      </c>
    </row>
    <row r="49" spans="1:17" x14ac:dyDescent="0.35">
      <c r="A49" t="s">
        <v>41</v>
      </c>
      <c r="B49" t="s">
        <v>285</v>
      </c>
      <c r="C49" t="s">
        <v>3212</v>
      </c>
      <c r="D49" t="s">
        <v>393</v>
      </c>
      <c r="E49" t="s">
        <v>409</v>
      </c>
      <c r="F49" t="s">
        <v>1626</v>
      </c>
      <c r="G49" t="s">
        <v>434</v>
      </c>
      <c r="H49" t="s">
        <v>811</v>
      </c>
      <c r="I49" t="s">
        <v>2229</v>
      </c>
      <c r="J49" t="s">
        <v>456</v>
      </c>
      <c r="K49" t="s">
        <v>349</v>
      </c>
      <c r="L49" t="s">
        <v>176</v>
      </c>
      <c r="M49" t="s">
        <v>479</v>
      </c>
      <c r="N49" t="s">
        <v>892</v>
      </c>
      <c r="O49" t="s">
        <v>494</v>
      </c>
      <c r="P49" t="s">
        <v>231</v>
      </c>
      <c r="Q49" t="s">
        <v>514</v>
      </c>
    </row>
    <row r="50" spans="1:17" x14ac:dyDescent="0.35">
      <c r="A50" t="s">
        <v>42</v>
      </c>
      <c r="B50" t="s">
        <v>787</v>
      </c>
      <c r="C50" t="s">
        <v>2868</v>
      </c>
      <c r="D50" t="s">
        <v>118</v>
      </c>
      <c r="E50" t="s">
        <v>410</v>
      </c>
      <c r="F50" t="s">
        <v>118</v>
      </c>
      <c r="G50" t="s">
        <v>118</v>
      </c>
      <c r="H50" t="s">
        <v>118</v>
      </c>
      <c r="I50" t="s">
        <v>118</v>
      </c>
      <c r="J50" t="s">
        <v>457</v>
      </c>
      <c r="K50" t="s">
        <v>118</v>
      </c>
      <c r="L50" t="s">
        <v>118</v>
      </c>
      <c r="M50" t="s">
        <v>118</v>
      </c>
      <c r="N50" t="s">
        <v>118</v>
      </c>
      <c r="O50" t="s">
        <v>118</v>
      </c>
      <c r="P50" t="s">
        <v>118</v>
      </c>
      <c r="Q50" t="s">
        <v>118</v>
      </c>
    </row>
    <row r="51" spans="1:17" x14ac:dyDescent="0.35">
      <c r="A51" t="s">
        <v>43</v>
      </c>
      <c r="B51" t="s">
        <v>84</v>
      </c>
      <c r="C51" t="s">
        <v>84</v>
      </c>
      <c r="D51" t="s">
        <v>84</v>
      </c>
      <c r="E51" t="s">
        <v>84</v>
      </c>
      <c r="F51" t="s">
        <v>84</v>
      </c>
      <c r="G51" t="s">
        <v>84</v>
      </c>
      <c r="H51" t="s">
        <v>84</v>
      </c>
      <c r="I51" t="s">
        <v>84</v>
      </c>
      <c r="J51" t="s">
        <v>84</v>
      </c>
      <c r="K51" t="s">
        <v>84</v>
      </c>
      <c r="L51" t="s">
        <v>84</v>
      </c>
      <c r="M51" t="s">
        <v>84</v>
      </c>
      <c r="N51" t="s">
        <v>84</v>
      </c>
      <c r="O51" t="s">
        <v>84</v>
      </c>
      <c r="P51" t="s">
        <v>84</v>
      </c>
      <c r="Q51" t="s">
        <v>84</v>
      </c>
    </row>
    <row r="52" spans="1:17" x14ac:dyDescent="0.35">
      <c r="A52" t="s">
        <v>44</v>
      </c>
      <c r="B52" t="s">
        <v>788</v>
      </c>
      <c r="C52" t="s">
        <v>372</v>
      </c>
      <c r="D52" t="s">
        <v>137</v>
      </c>
      <c r="E52" t="s">
        <v>411</v>
      </c>
      <c r="F52" t="s">
        <v>1395</v>
      </c>
      <c r="G52" t="s">
        <v>147</v>
      </c>
      <c r="H52" t="s">
        <v>261</v>
      </c>
      <c r="I52" t="s">
        <v>2230</v>
      </c>
      <c r="J52" t="s">
        <v>458</v>
      </c>
      <c r="K52" t="s">
        <v>350</v>
      </c>
      <c r="L52" t="s">
        <v>177</v>
      </c>
      <c r="M52" t="s">
        <v>330</v>
      </c>
      <c r="N52" t="s">
        <v>202</v>
      </c>
      <c r="O52" t="s">
        <v>212</v>
      </c>
      <c r="P52" t="s">
        <v>130</v>
      </c>
      <c r="Q52" t="s">
        <v>515</v>
      </c>
    </row>
    <row r="53" spans="1:17" x14ac:dyDescent="0.35">
      <c r="A53" t="s">
        <v>45</v>
      </c>
      <c r="B53" t="s">
        <v>789</v>
      </c>
      <c r="C53" t="s">
        <v>3213</v>
      </c>
      <c r="D53" t="s">
        <v>309</v>
      </c>
      <c r="E53" t="s">
        <v>321</v>
      </c>
      <c r="F53" t="s">
        <v>1627</v>
      </c>
      <c r="G53" t="s">
        <v>148</v>
      </c>
      <c r="H53" t="s">
        <v>442</v>
      </c>
      <c r="I53" t="s">
        <v>250</v>
      </c>
      <c r="J53" t="s">
        <v>459</v>
      </c>
      <c r="K53" t="s">
        <v>351</v>
      </c>
      <c r="L53" t="s">
        <v>178</v>
      </c>
      <c r="M53" t="s">
        <v>331</v>
      </c>
      <c r="N53" t="s">
        <v>203</v>
      </c>
      <c r="O53" t="s">
        <v>495</v>
      </c>
      <c r="P53" t="s">
        <v>232</v>
      </c>
      <c r="Q53" t="s">
        <v>264</v>
      </c>
    </row>
    <row r="54" spans="1:17" x14ac:dyDescent="0.35">
      <c r="A54" t="s">
        <v>46</v>
      </c>
      <c r="B54" t="s">
        <v>790</v>
      </c>
      <c r="C54" t="s">
        <v>3214</v>
      </c>
      <c r="D54" t="s">
        <v>394</v>
      </c>
      <c r="E54" t="s">
        <v>412</v>
      </c>
      <c r="F54" t="s">
        <v>1628</v>
      </c>
      <c r="G54" t="s">
        <v>435</v>
      </c>
      <c r="H54" t="s">
        <v>812</v>
      </c>
      <c r="I54" t="s">
        <v>2231</v>
      </c>
      <c r="J54" t="s">
        <v>460</v>
      </c>
      <c r="K54" t="s">
        <v>352</v>
      </c>
      <c r="L54" t="s">
        <v>179</v>
      </c>
      <c r="M54" t="s">
        <v>480</v>
      </c>
      <c r="N54" t="s">
        <v>893</v>
      </c>
      <c r="O54" t="s">
        <v>496</v>
      </c>
      <c r="P54" t="s">
        <v>233</v>
      </c>
      <c r="Q54" t="s">
        <v>516</v>
      </c>
    </row>
    <row r="55" spans="1:17" x14ac:dyDescent="0.35">
      <c r="A55" t="s">
        <v>47</v>
      </c>
      <c r="B55" t="s">
        <v>791</v>
      </c>
      <c r="C55" t="s">
        <v>2402</v>
      </c>
      <c r="D55" t="s">
        <v>310</v>
      </c>
      <c r="E55" t="s">
        <v>322</v>
      </c>
      <c r="F55" t="s">
        <v>1629</v>
      </c>
      <c r="G55" t="s">
        <v>149</v>
      </c>
      <c r="H55" t="s">
        <v>443</v>
      </c>
      <c r="I55" t="s">
        <v>2232</v>
      </c>
      <c r="J55" t="s">
        <v>258</v>
      </c>
      <c r="K55" t="s">
        <v>353</v>
      </c>
      <c r="L55" t="s">
        <v>180</v>
      </c>
      <c r="M55" t="s">
        <v>332</v>
      </c>
      <c r="N55" t="s">
        <v>894</v>
      </c>
      <c r="O55" t="s">
        <v>497</v>
      </c>
      <c r="P55" t="s">
        <v>234</v>
      </c>
      <c r="Q55" t="s">
        <v>265</v>
      </c>
    </row>
    <row r="56" spans="1:17" x14ac:dyDescent="0.35">
      <c r="A56" s="2" t="s">
        <v>48</v>
      </c>
      <c r="B56" t="s">
        <v>778</v>
      </c>
      <c r="C56" t="s">
        <v>3205</v>
      </c>
      <c r="D56" t="s">
        <v>387</v>
      </c>
      <c r="E56" t="s">
        <v>251</v>
      </c>
      <c r="F56" t="s">
        <v>1622</v>
      </c>
      <c r="G56" t="s">
        <v>427</v>
      </c>
      <c r="H56" t="s">
        <v>805</v>
      </c>
      <c r="I56" t="s">
        <v>2225</v>
      </c>
      <c r="J56" t="s">
        <v>447</v>
      </c>
      <c r="K56" t="s">
        <v>342</v>
      </c>
      <c r="L56" t="s">
        <v>165</v>
      </c>
      <c r="M56" t="s">
        <v>473</v>
      </c>
      <c r="N56" t="s">
        <v>886</v>
      </c>
      <c r="O56" t="s">
        <v>487</v>
      </c>
      <c r="P56" t="s">
        <v>220</v>
      </c>
      <c r="Q56" t="s">
        <v>507</v>
      </c>
    </row>
    <row r="57" spans="1:17" x14ac:dyDescent="0.35">
      <c r="A57" t="s">
        <v>49</v>
      </c>
      <c r="B57" t="s">
        <v>286</v>
      </c>
      <c r="C57" t="s">
        <v>374</v>
      </c>
      <c r="D57" t="s">
        <v>138</v>
      </c>
      <c r="E57" t="s">
        <v>413</v>
      </c>
      <c r="F57" t="s">
        <v>395</v>
      </c>
      <c r="G57" t="s">
        <v>150</v>
      </c>
      <c r="H57" t="s">
        <v>213</v>
      </c>
      <c r="I57" t="s">
        <v>252</v>
      </c>
      <c r="J57" t="s">
        <v>461</v>
      </c>
      <c r="K57" t="s">
        <v>354</v>
      </c>
      <c r="L57" t="s">
        <v>181</v>
      </c>
      <c r="M57" t="s">
        <v>333</v>
      </c>
      <c r="N57" t="s">
        <v>204</v>
      </c>
      <c r="O57" t="s">
        <v>213</v>
      </c>
      <c r="P57" t="s">
        <v>118</v>
      </c>
      <c r="Q57" t="s">
        <v>517</v>
      </c>
    </row>
    <row r="58" spans="1:17" x14ac:dyDescent="0.35">
      <c r="A58" t="s">
        <v>50</v>
      </c>
      <c r="B58" t="s">
        <v>253</v>
      </c>
      <c r="C58" t="s">
        <v>3215</v>
      </c>
      <c r="D58" t="s">
        <v>195</v>
      </c>
      <c r="E58" t="s">
        <v>324</v>
      </c>
      <c r="F58" t="s">
        <v>833</v>
      </c>
      <c r="G58" t="s">
        <v>151</v>
      </c>
      <c r="H58" t="s">
        <v>323</v>
      </c>
      <c r="I58" t="s">
        <v>139</v>
      </c>
      <c r="J58" t="s">
        <v>267</v>
      </c>
      <c r="K58" t="s">
        <v>355</v>
      </c>
      <c r="L58" t="s">
        <v>182</v>
      </c>
      <c r="M58" t="s">
        <v>334</v>
      </c>
      <c r="N58" t="s">
        <v>195</v>
      </c>
      <c r="O58" t="s">
        <v>498</v>
      </c>
      <c r="P58" t="s">
        <v>235</v>
      </c>
      <c r="Q58" t="s">
        <v>266</v>
      </c>
    </row>
    <row r="59" spans="1:17" x14ac:dyDescent="0.35">
      <c r="A59" t="s">
        <v>51</v>
      </c>
      <c r="B59" t="s">
        <v>211</v>
      </c>
      <c r="C59" t="s">
        <v>3216</v>
      </c>
      <c r="D59" t="s">
        <v>126</v>
      </c>
      <c r="E59" t="s">
        <v>414</v>
      </c>
      <c r="F59" t="s">
        <v>1120</v>
      </c>
      <c r="G59" t="s">
        <v>252</v>
      </c>
      <c r="H59" t="s">
        <v>813</v>
      </c>
      <c r="I59" t="s">
        <v>253</v>
      </c>
      <c r="J59" t="s">
        <v>204</v>
      </c>
      <c r="K59" t="s">
        <v>356</v>
      </c>
      <c r="L59" t="s">
        <v>183</v>
      </c>
      <c r="M59" t="s">
        <v>481</v>
      </c>
      <c r="N59" t="s">
        <v>895</v>
      </c>
      <c r="O59" t="s">
        <v>499</v>
      </c>
      <c r="P59" t="s">
        <v>236</v>
      </c>
      <c r="Q59" t="s">
        <v>518</v>
      </c>
    </row>
    <row r="60" spans="1:17" x14ac:dyDescent="0.35">
      <c r="A60" t="s">
        <v>52</v>
      </c>
      <c r="B60" t="s">
        <v>152</v>
      </c>
      <c r="C60" t="s">
        <v>3148</v>
      </c>
      <c r="D60" t="s">
        <v>312</v>
      </c>
      <c r="E60" t="s">
        <v>183</v>
      </c>
      <c r="F60" t="s">
        <v>195</v>
      </c>
      <c r="G60" t="s">
        <v>153</v>
      </c>
      <c r="H60" t="s">
        <v>120</v>
      </c>
      <c r="I60" t="s">
        <v>254</v>
      </c>
      <c r="J60" t="s">
        <v>153</v>
      </c>
      <c r="K60" t="s">
        <v>357</v>
      </c>
      <c r="L60" t="s">
        <v>184</v>
      </c>
      <c r="M60" t="s">
        <v>304</v>
      </c>
      <c r="N60" t="s">
        <v>205</v>
      </c>
      <c r="O60" t="s">
        <v>500</v>
      </c>
      <c r="P60" t="s">
        <v>199</v>
      </c>
      <c r="Q60" t="s">
        <v>143</v>
      </c>
    </row>
    <row r="61" spans="1:17" x14ac:dyDescent="0.35">
      <c r="A61" s="1" t="s">
        <v>53</v>
      </c>
      <c r="B61" t="s">
        <v>288</v>
      </c>
      <c r="C61" t="s">
        <v>3217</v>
      </c>
      <c r="D61" t="s">
        <v>395</v>
      </c>
      <c r="E61" t="s">
        <v>262</v>
      </c>
      <c r="F61" t="s">
        <v>262</v>
      </c>
      <c r="G61" t="s">
        <v>311</v>
      </c>
      <c r="H61" t="s">
        <v>814</v>
      </c>
      <c r="I61" t="s">
        <v>255</v>
      </c>
      <c r="J61" t="s">
        <v>462</v>
      </c>
      <c r="K61" t="s">
        <v>358</v>
      </c>
      <c r="L61" t="s">
        <v>185</v>
      </c>
      <c r="M61" t="s">
        <v>482</v>
      </c>
      <c r="N61" t="s">
        <v>646</v>
      </c>
      <c r="O61" t="s">
        <v>313</v>
      </c>
      <c r="P61" t="s">
        <v>237</v>
      </c>
      <c r="Q61" t="s">
        <v>519</v>
      </c>
    </row>
    <row r="62" spans="1:17" x14ac:dyDescent="0.35">
      <c r="A62" t="s">
        <v>54</v>
      </c>
      <c r="B62" t="s">
        <v>792</v>
      </c>
      <c r="C62" t="s">
        <v>378</v>
      </c>
      <c r="D62" t="s">
        <v>314</v>
      </c>
      <c r="E62" t="s">
        <v>415</v>
      </c>
      <c r="F62" t="s">
        <v>1630</v>
      </c>
      <c r="G62" t="s">
        <v>155</v>
      </c>
      <c r="H62" t="s">
        <v>263</v>
      </c>
      <c r="I62" t="s">
        <v>2233</v>
      </c>
      <c r="J62" t="s">
        <v>463</v>
      </c>
      <c r="K62" t="s">
        <v>359</v>
      </c>
      <c r="L62" t="s">
        <v>186</v>
      </c>
      <c r="M62" t="s">
        <v>335</v>
      </c>
      <c r="N62" t="s">
        <v>206</v>
      </c>
      <c r="O62" t="s">
        <v>214</v>
      </c>
      <c r="P62" t="s">
        <v>118</v>
      </c>
      <c r="Q62" t="s">
        <v>520</v>
      </c>
    </row>
    <row r="63" spans="1:17" x14ac:dyDescent="0.35">
      <c r="A63" t="s">
        <v>55</v>
      </c>
      <c r="B63" t="s">
        <v>793</v>
      </c>
      <c r="C63" t="s">
        <v>3218</v>
      </c>
      <c r="D63" t="s">
        <v>315</v>
      </c>
      <c r="E63" t="s">
        <v>325</v>
      </c>
      <c r="F63" t="s">
        <v>1631</v>
      </c>
      <c r="G63" t="s">
        <v>156</v>
      </c>
      <c r="H63" t="s">
        <v>444</v>
      </c>
      <c r="I63" t="s">
        <v>2234</v>
      </c>
      <c r="J63" t="s">
        <v>464</v>
      </c>
      <c r="K63" t="s">
        <v>360</v>
      </c>
      <c r="L63" t="s">
        <v>187</v>
      </c>
      <c r="M63" t="s">
        <v>336</v>
      </c>
      <c r="N63" t="s">
        <v>207</v>
      </c>
      <c r="O63" t="s">
        <v>501</v>
      </c>
      <c r="P63" t="s">
        <v>238</v>
      </c>
      <c r="Q63" t="s">
        <v>268</v>
      </c>
    </row>
    <row r="64" spans="1:17" x14ac:dyDescent="0.35">
      <c r="A64" t="s">
        <v>56</v>
      </c>
      <c r="B64" t="s">
        <v>794</v>
      </c>
      <c r="C64" t="s">
        <v>3219</v>
      </c>
      <c r="D64" t="s">
        <v>396</v>
      </c>
      <c r="E64" t="s">
        <v>416</v>
      </c>
      <c r="F64" t="s">
        <v>1632</v>
      </c>
      <c r="G64" t="s">
        <v>436</v>
      </c>
      <c r="H64" t="s">
        <v>815</v>
      </c>
      <c r="I64" t="s">
        <v>2235</v>
      </c>
      <c r="J64" t="s">
        <v>465</v>
      </c>
      <c r="K64" t="s">
        <v>361</v>
      </c>
      <c r="L64" t="s">
        <v>188</v>
      </c>
      <c r="M64" t="s">
        <v>483</v>
      </c>
      <c r="N64" t="s">
        <v>896</v>
      </c>
      <c r="O64" t="s">
        <v>502</v>
      </c>
      <c r="P64" t="s">
        <v>239</v>
      </c>
      <c r="Q64" t="s">
        <v>521</v>
      </c>
    </row>
    <row r="65" spans="1:17" x14ac:dyDescent="0.35">
      <c r="A65" t="s">
        <v>57</v>
      </c>
      <c r="B65" t="s">
        <v>795</v>
      </c>
      <c r="C65" t="s">
        <v>3220</v>
      </c>
      <c r="D65" t="s">
        <v>316</v>
      </c>
      <c r="E65" t="s">
        <v>326</v>
      </c>
      <c r="F65" t="s">
        <v>1633</v>
      </c>
      <c r="G65" t="s">
        <v>157</v>
      </c>
      <c r="H65" t="s">
        <v>445</v>
      </c>
      <c r="I65" t="s">
        <v>2236</v>
      </c>
      <c r="J65" t="s">
        <v>259</v>
      </c>
      <c r="K65" t="s">
        <v>362</v>
      </c>
      <c r="L65" t="s">
        <v>189</v>
      </c>
      <c r="M65" t="s">
        <v>337</v>
      </c>
      <c r="N65" t="s">
        <v>897</v>
      </c>
      <c r="O65" t="s">
        <v>503</v>
      </c>
      <c r="P65" t="s">
        <v>240</v>
      </c>
      <c r="Q65" t="s">
        <v>269</v>
      </c>
    </row>
    <row r="66" spans="1:17" x14ac:dyDescent="0.35">
      <c r="A66" t="s">
        <v>58</v>
      </c>
      <c r="B66" t="s">
        <v>782</v>
      </c>
      <c r="C66" t="s">
        <v>3208</v>
      </c>
      <c r="D66" t="s">
        <v>390</v>
      </c>
      <c r="E66" t="s">
        <v>402</v>
      </c>
      <c r="F66" t="s">
        <v>1624</v>
      </c>
      <c r="G66" t="s">
        <v>430</v>
      </c>
      <c r="H66" t="s">
        <v>808</v>
      </c>
      <c r="I66" t="s">
        <v>2227</v>
      </c>
      <c r="J66" t="s">
        <v>451</v>
      </c>
      <c r="K66" t="s">
        <v>345</v>
      </c>
      <c r="L66" t="s">
        <v>169</v>
      </c>
      <c r="M66" t="s">
        <v>475</v>
      </c>
      <c r="N66" t="s">
        <v>888</v>
      </c>
      <c r="O66" t="s">
        <v>490</v>
      </c>
      <c r="P66" t="s">
        <v>224</v>
      </c>
      <c r="Q66" t="s">
        <v>510</v>
      </c>
    </row>
    <row r="67" spans="1:17" x14ac:dyDescent="0.35">
      <c r="A67" t="s">
        <v>59</v>
      </c>
      <c r="B67" t="s">
        <v>289</v>
      </c>
      <c r="C67" t="s">
        <v>127</v>
      </c>
      <c r="D67" t="s">
        <v>118</v>
      </c>
      <c r="E67" t="s">
        <v>118</v>
      </c>
      <c r="F67" t="s">
        <v>118</v>
      </c>
      <c r="G67" t="s">
        <v>118</v>
      </c>
      <c r="H67" t="s">
        <v>118</v>
      </c>
      <c r="I67" t="s">
        <v>118</v>
      </c>
      <c r="J67" t="s">
        <v>118</v>
      </c>
      <c r="K67" t="s">
        <v>118</v>
      </c>
      <c r="L67" t="s">
        <v>118</v>
      </c>
      <c r="M67" t="s">
        <v>118</v>
      </c>
      <c r="N67" t="s">
        <v>118</v>
      </c>
      <c r="O67" t="s">
        <v>118</v>
      </c>
      <c r="P67" t="s">
        <v>118</v>
      </c>
      <c r="Q67" t="s">
        <v>118</v>
      </c>
    </row>
    <row r="68" spans="1:17" x14ac:dyDescent="0.35">
      <c r="A68" t="s">
        <v>60</v>
      </c>
      <c r="B68" t="s">
        <v>290</v>
      </c>
      <c r="C68" t="s">
        <v>379</v>
      </c>
      <c r="D68" t="s">
        <v>118</v>
      </c>
      <c r="E68" t="s">
        <v>118</v>
      </c>
      <c r="F68" t="s">
        <v>118</v>
      </c>
      <c r="G68" t="s">
        <v>118</v>
      </c>
      <c r="H68" t="s">
        <v>118</v>
      </c>
      <c r="I68" t="s">
        <v>118</v>
      </c>
      <c r="J68" t="s">
        <v>118</v>
      </c>
      <c r="K68" t="s">
        <v>118</v>
      </c>
      <c r="L68" t="s">
        <v>118</v>
      </c>
      <c r="M68" t="s">
        <v>118</v>
      </c>
      <c r="N68" t="s">
        <v>118</v>
      </c>
      <c r="O68" t="s">
        <v>118</v>
      </c>
      <c r="P68" t="s">
        <v>118</v>
      </c>
      <c r="Q68" t="s">
        <v>118</v>
      </c>
    </row>
    <row r="69" spans="1:17" x14ac:dyDescent="0.35">
      <c r="A69" t="s">
        <v>61</v>
      </c>
      <c r="B69" t="s">
        <v>291</v>
      </c>
      <c r="C69" t="s">
        <v>380</v>
      </c>
      <c r="D69" t="s">
        <v>118</v>
      </c>
      <c r="E69" t="s">
        <v>118</v>
      </c>
      <c r="F69" t="s">
        <v>118</v>
      </c>
      <c r="G69" t="s">
        <v>118</v>
      </c>
      <c r="H69" t="s">
        <v>118</v>
      </c>
      <c r="I69" t="s">
        <v>118</v>
      </c>
      <c r="J69" t="s">
        <v>118</v>
      </c>
      <c r="K69" t="s">
        <v>118</v>
      </c>
      <c r="L69" t="s">
        <v>118</v>
      </c>
      <c r="M69" t="s">
        <v>118</v>
      </c>
      <c r="N69" t="s">
        <v>118</v>
      </c>
      <c r="O69" t="s">
        <v>118</v>
      </c>
      <c r="P69" t="s">
        <v>118</v>
      </c>
      <c r="Q69" t="s">
        <v>118</v>
      </c>
    </row>
    <row r="70" spans="1:17" x14ac:dyDescent="0.35">
      <c r="A70" t="s">
        <v>62</v>
      </c>
      <c r="B70" t="s">
        <v>292</v>
      </c>
      <c r="C70" t="s">
        <v>381</v>
      </c>
      <c r="D70" t="s">
        <v>118</v>
      </c>
      <c r="E70" t="s">
        <v>118</v>
      </c>
      <c r="F70" t="s">
        <v>118</v>
      </c>
      <c r="G70" t="s">
        <v>118</v>
      </c>
      <c r="H70" t="s">
        <v>118</v>
      </c>
      <c r="I70" t="s">
        <v>118</v>
      </c>
      <c r="J70" t="s">
        <v>118</v>
      </c>
      <c r="K70" t="s">
        <v>118</v>
      </c>
      <c r="L70" t="s">
        <v>118</v>
      </c>
      <c r="M70" t="s">
        <v>118</v>
      </c>
      <c r="N70" t="s">
        <v>118</v>
      </c>
      <c r="O70" t="s">
        <v>118</v>
      </c>
      <c r="P70" t="s">
        <v>118</v>
      </c>
      <c r="Q70" t="s">
        <v>118</v>
      </c>
    </row>
    <row r="71" spans="1:17" x14ac:dyDescent="0.35">
      <c r="A71" t="s">
        <v>63</v>
      </c>
      <c r="B71" t="s">
        <v>293</v>
      </c>
      <c r="C71" t="s">
        <v>382</v>
      </c>
      <c r="D71" t="s">
        <v>118</v>
      </c>
      <c r="E71" t="s">
        <v>118</v>
      </c>
      <c r="F71" t="s">
        <v>118</v>
      </c>
      <c r="G71" t="s">
        <v>118</v>
      </c>
      <c r="H71" t="s">
        <v>118</v>
      </c>
      <c r="I71" t="s">
        <v>118</v>
      </c>
      <c r="J71" t="s">
        <v>118</v>
      </c>
      <c r="K71" t="s">
        <v>118</v>
      </c>
      <c r="L71" t="s">
        <v>118</v>
      </c>
      <c r="M71" t="s">
        <v>118</v>
      </c>
      <c r="N71" t="s">
        <v>118</v>
      </c>
      <c r="O71" t="s">
        <v>118</v>
      </c>
      <c r="P71" t="s">
        <v>118</v>
      </c>
      <c r="Q71" t="s">
        <v>118</v>
      </c>
    </row>
    <row r="72" spans="1:17" x14ac:dyDescent="0.35">
      <c r="A72" t="s">
        <v>64</v>
      </c>
      <c r="B72" t="s">
        <v>163</v>
      </c>
      <c r="C72" t="s">
        <v>128</v>
      </c>
      <c r="D72" t="s">
        <v>118</v>
      </c>
      <c r="E72" t="s">
        <v>118</v>
      </c>
      <c r="F72" t="s">
        <v>118</v>
      </c>
      <c r="G72" t="s">
        <v>118</v>
      </c>
      <c r="H72" t="s">
        <v>118</v>
      </c>
      <c r="I72" t="s">
        <v>118</v>
      </c>
      <c r="J72" t="s">
        <v>118</v>
      </c>
      <c r="K72" t="s">
        <v>118</v>
      </c>
      <c r="L72" t="s">
        <v>118</v>
      </c>
      <c r="M72" t="s">
        <v>118</v>
      </c>
      <c r="N72" t="s">
        <v>118</v>
      </c>
      <c r="O72" t="s">
        <v>118</v>
      </c>
      <c r="P72" t="s">
        <v>118</v>
      </c>
      <c r="Q72" t="s">
        <v>118</v>
      </c>
    </row>
    <row r="73" spans="1:17" x14ac:dyDescent="0.35">
      <c r="A73" t="s">
        <v>65</v>
      </c>
      <c r="B73" t="s">
        <v>217</v>
      </c>
      <c r="C73" t="s">
        <v>118</v>
      </c>
      <c r="D73" t="s">
        <v>118</v>
      </c>
      <c r="E73" t="s">
        <v>118</v>
      </c>
      <c r="F73" t="s">
        <v>118</v>
      </c>
      <c r="G73" t="s">
        <v>118</v>
      </c>
      <c r="H73" t="s">
        <v>118</v>
      </c>
      <c r="I73" t="s">
        <v>118</v>
      </c>
      <c r="J73" t="s">
        <v>118</v>
      </c>
      <c r="K73" t="s">
        <v>118</v>
      </c>
      <c r="L73" t="s">
        <v>118</v>
      </c>
      <c r="M73" t="s">
        <v>118</v>
      </c>
      <c r="N73" t="s">
        <v>118</v>
      </c>
      <c r="O73" t="s">
        <v>118</v>
      </c>
      <c r="P73" t="s">
        <v>118</v>
      </c>
      <c r="Q73" t="s">
        <v>118</v>
      </c>
    </row>
    <row r="74" spans="1:17" x14ac:dyDescent="0.35">
      <c r="A74" t="s">
        <v>66</v>
      </c>
      <c r="B74" t="s">
        <v>294</v>
      </c>
      <c r="C74" t="s">
        <v>129</v>
      </c>
      <c r="D74" t="s">
        <v>118</v>
      </c>
      <c r="E74" t="s">
        <v>118</v>
      </c>
      <c r="F74" t="s">
        <v>118</v>
      </c>
      <c r="G74" t="s">
        <v>118</v>
      </c>
      <c r="H74" t="s">
        <v>118</v>
      </c>
      <c r="I74" t="s">
        <v>118</v>
      </c>
      <c r="J74" t="s">
        <v>118</v>
      </c>
      <c r="K74" t="s">
        <v>118</v>
      </c>
      <c r="L74" t="s">
        <v>118</v>
      </c>
      <c r="M74" t="s">
        <v>118</v>
      </c>
      <c r="N74" t="s">
        <v>118</v>
      </c>
      <c r="O74" t="s">
        <v>118</v>
      </c>
      <c r="P74" t="s">
        <v>118</v>
      </c>
      <c r="Q74" t="s">
        <v>118</v>
      </c>
    </row>
    <row r="75" spans="1:17" x14ac:dyDescent="0.35">
      <c r="A75" t="s">
        <v>67</v>
      </c>
      <c r="B75" t="s">
        <v>295</v>
      </c>
      <c r="C75" t="s">
        <v>118</v>
      </c>
      <c r="D75" t="s">
        <v>118</v>
      </c>
      <c r="E75" t="s">
        <v>118</v>
      </c>
      <c r="F75" t="s">
        <v>118</v>
      </c>
      <c r="G75" t="s">
        <v>118</v>
      </c>
      <c r="H75" t="s">
        <v>118</v>
      </c>
      <c r="I75" t="s">
        <v>118</v>
      </c>
      <c r="J75" t="s">
        <v>118</v>
      </c>
      <c r="K75" t="s">
        <v>118</v>
      </c>
      <c r="L75" t="s">
        <v>118</v>
      </c>
      <c r="M75" t="s">
        <v>118</v>
      </c>
      <c r="N75" t="s">
        <v>118</v>
      </c>
      <c r="O75" t="s">
        <v>118</v>
      </c>
      <c r="P75" t="s">
        <v>118</v>
      </c>
      <c r="Q75" t="s">
        <v>118</v>
      </c>
    </row>
    <row r="76" spans="1:17" x14ac:dyDescent="0.35">
      <c r="A76" t="s">
        <v>68</v>
      </c>
      <c r="B76" t="s">
        <v>127</v>
      </c>
      <c r="C76" t="s">
        <v>127</v>
      </c>
      <c r="D76" t="s">
        <v>118</v>
      </c>
      <c r="E76" t="s">
        <v>118</v>
      </c>
      <c r="F76" t="s">
        <v>118</v>
      </c>
      <c r="G76" t="s">
        <v>118</v>
      </c>
      <c r="H76" t="s">
        <v>118</v>
      </c>
      <c r="I76" t="s">
        <v>118</v>
      </c>
      <c r="J76" t="s">
        <v>118</v>
      </c>
      <c r="K76" t="s">
        <v>118</v>
      </c>
      <c r="L76" t="s">
        <v>118</v>
      </c>
      <c r="M76" t="s">
        <v>118</v>
      </c>
      <c r="N76" t="s">
        <v>118</v>
      </c>
      <c r="O76" t="s">
        <v>118</v>
      </c>
      <c r="P76" t="s">
        <v>118</v>
      </c>
      <c r="Q76" t="s">
        <v>118</v>
      </c>
    </row>
    <row r="77" spans="1:17" x14ac:dyDescent="0.35">
      <c r="A77" t="s">
        <v>69</v>
      </c>
      <c r="B77" t="s">
        <v>296</v>
      </c>
      <c r="C77" t="s">
        <v>84</v>
      </c>
      <c r="D77" t="s">
        <v>118</v>
      </c>
      <c r="E77" t="s">
        <v>118</v>
      </c>
      <c r="F77" t="s">
        <v>118</v>
      </c>
      <c r="G77" t="s">
        <v>118</v>
      </c>
      <c r="H77" t="s">
        <v>118</v>
      </c>
      <c r="I77" t="s">
        <v>118</v>
      </c>
      <c r="J77" t="s">
        <v>118</v>
      </c>
      <c r="K77" t="s">
        <v>118</v>
      </c>
      <c r="L77" t="s">
        <v>118</v>
      </c>
      <c r="M77" t="s">
        <v>118</v>
      </c>
      <c r="N77" t="s">
        <v>118</v>
      </c>
      <c r="O77" t="s">
        <v>118</v>
      </c>
      <c r="P77" t="s">
        <v>118</v>
      </c>
      <c r="Q77" t="s">
        <v>118</v>
      </c>
    </row>
    <row r="78" spans="1:17" x14ac:dyDescent="0.35">
      <c r="A78" t="s">
        <v>70</v>
      </c>
      <c r="B78" t="s">
        <v>297</v>
      </c>
      <c r="D78" t="s">
        <v>118</v>
      </c>
      <c r="E78" t="s">
        <v>118</v>
      </c>
      <c r="F78" t="s">
        <v>118</v>
      </c>
      <c r="G78" t="s">
        <v>118</v>
      </c>
      <c r="H78" t="s">
        <v>118</v>
      </c>
      <c r="I78" t="s">
        <v>118</v>
      </c>
      <c r="J78" t="s">
        <v>118</v>
      </c>
      <c r="K78" t="s">
        <v>118</v>
      </c>
      <c r="L78" t="s">
        <v>118</v>
      </c>
      <c r="M78" t="s">
        <v>118</v>
      </c>
      <c r="N78" t="s">
        <v>118</v>
      </c>
      <c r="O78" t="s">
        <v>118</v>
      </c>
      <c r="P78" t="s">
        <v>118</v>
      </c>
      <c r="Q78" t="s">
        <v>118</v>
      </c>
    </row>
    <row r="79" spans="1:17" x14ac:dyDescent="0.35">
      <c r="A79" t="s">
        <v>71</v>
      </c>
      <c r="B79" t="s">
        <v>298</v>
      </c>
      <c r="D79" t="s">
        <v>118</v>
      </c>
      <c r="E79" t="s">
        <v>118</v>
      </c>
      <c r="F79" t="s">
        <v>118</v>
      </c>
      <c r="G79" t="s">
        <v>118</v>
      </c>
      <c r="H79" t="s">
        <v>118</v>
      </c>
      <c r="I79" t="s">
        <v>118</v>
      </c>
      <c r="J79" t="s">
        <v>118</v>
      </c>
      <c r="K79" t="s">
        <v>118</v>
      </c>
      <c r="L79" t="s">
        <v>118</v>
      </c>
      <c r="M79" t="s">
        <v>118</v>
      </c>
      <c r="N79" t="s">
        <v>118</v>
      </c>
      <c r="O79" t="s">
        <v>118</v>
      </c>
      <c r="P79" t="s">
        <v>118</v>
      </c>
      <c r="Q79" t="s">
        <v>118</v>
      </c>
    </row>
    <row r="80" spans="1:17" x14ac:dyDescent="0.35">
      <c r="A80" t="s">
        <v>72</v>
      </c>
      <c r="B80" t="s">
        <v>118</v>
      </c>
      <c r="D80" t="s">
        <v>118</v>
      </c>
      <c r="E80" t="s">
        <v>118</v>
      </c>
      <c r="F80" t="s">
        <v>118</v>
      </c>
      <c r="G80" t="s">
        <v>118</v>
      </c>
      <c r="H80" t="s">
        <v>118</v>
      </c>
      <c r="I80" t="s">
        <v>118</v>
      </c>
      <c r="J80" t="s">
        <v>118</v>
      </c>
      <c r="K80" t="s">
        <v>118</v>
      </c>
      <c r="L80" t="s">
        <v>118</v>
      </c>
      <c r="M80" t="s">
        <v>118</v>
      </c>
      <c r="N80" t="s">
        <v>118</v>
      </c>
      <c r="O80" t="s">
        <v>118</v>
      </c>
      <c r="P80" t="s">
        <v>118</v>
      </c>
      <c r="Q80" t="s">
        <v>118</v>
      </c>
    </row>
    <row r="81" spans="1:17" x14ac:dyDescent="0.35">
      <c r="A81" t="s">
        <v>73</v>
      </c>
      <c r="B81" t="s">
        <v>127</v>
      </c>
      <c r="D81" t="s">
        <v>118</v>
      </c>
      <c r="E81" t="s">
        <v>118</v>
      </c>
      <c r="F81" t="s">
        <v>118</v>
      </c>
      <c r="G81" t="s">
        <v>118</v>
      </c>
      <c r="H81" t="s">
        <v>118</v>
      </c>
      <c r="I81" t="s">
        <v>118</v>
      </c>
      <c r="J81" t="s">
        <v>118</v>
      </c>
      <c r="K81" t="s">
        <v>118</v>
      </c>
      <c r="L81" t="s">
        <v>118</v>
      </c>
      <c r="M81" t="s">
        <v>118</v>
      </c>
      <c r="N81" t="s">
        <v>118</v>
      </c>
      <c r="O81" t="s">
        <v>118</v>
      </c>
      <c r="P81" t="s">
        <v>118</v>
      </c>
      <c r="Q81" t="s">
        <v>118</v>
      </c>
    </row>
    <row r="82" spans="1:17" x14ac:dyDescent="0.35">
      <c r="A82" t="s">
        <v>74</v>
      </c>
      <c r="B82" t="s">
        <v>84</v>
      </c>
      <c r="D82" t="s">
        <v>84</v>
      </c>
      <c r="E82" t="s">
        <v>84</v>
      </c>
      <c r="F82" t="s">
        <v>84</v>
      </c>
      <c r="G82" t="s">
        <v>84</v>
      </c>
      <c r="H82" t="s">
        <v>84</v>
      </c>
      <c r="I82" t="s">
        <v>84</v>
      </c>
      <c r="J82" t="s">
        <v>84</v>
      </c>
      <c r="K82" t="s">
        <v>84</v>
      </c>
      <c r="L82" t="s">
        <v>84</v>
      </c>
      <c r="M82" t="s">
        <v>84</v>
      </c>
      <c r="N82" t="s">
        <v>84</v>
      </c>
      <c r="O82" t="s">
        <v>84</v>
      </c>
      <c r="P82" t="s">
        <v>84</v>
      </c>
      <c r="Q82" t="s">
        <v>84</v>
      </c>
    </row>
    <row r="83" spans="1:17" x14ac:dyDescent="0.35">
      <c r="A83" s="2" t="s">
        <v>75</v>
      </c>
      <c r="B83" t="s">
        <v>299</v>
      </c>
      <c r="C83" t="s">
        <v>118</v>
      </c>
      <c r="D83" t="s">
        <v>118</v>
      </c>
      <c r="E83" t="s">
        <v>118</v>
      </c>
      <c r="F83" t="s">
        <v>118</v>
      </c>
      <c r="G83" t="s">
        <v>118</v>
      </c>
      <c r="H83" t="s">
        <v>118</v>
      </c>
      <c r="I83" t="s">
        <v>118</v>
      </c>
      <c r="J83" t="s">
        <v>118</v>
      </c>
      <c r="K83" t="s">
        <v>118</v>
      </c>
      <c r="L83" t="s">
        <v>118</v>
      </c>
      <c r="M83" t="s">
        <v>118</v>
      </c>
      <c r="N83" t="s">
        <v>118</v>
      </c>
      <c r="O83" t="s">
        <v>118</v>
      </c>
      <c r="P83" t="s">
        <v>118</v>
      </c>
      <c r="Q83" t="s">
        <v>118</v>
      </c>
    </row>
    <row r="84" spans="1:17" x14ac:dyDescent="0.35">
      <c r="A84" s="1" t="s">
        <v>76</v>
      </c>
      <c r="B84" t="s">
        <v>796</v>
      </c>
      <c r="C84" t="s">
        <v>130</v>
      </c>
      <c r="D84" t="s">
        <v>130</v>
      </c>
      <c r="E84" t="s">
        <v>130</v>
      </c>
      <c r="F84" t="s">
        <v>130</v>
      </c>
      <c r="G84" t="s">
        <v>130</v>
      </c>
      <c r="H84" t="s">
        <v>130</v>
      </c>
      <c r="I84" t="s">
        <v>130</v>
      </c>
      <c r="J84" t="s">
        <v>130</v>
      </c>
      <c r="K84" t="s">
        <v>130</v>
      </c>
      <c r="L84" t="s">
        <v>130</v>
      </c>
      <c r="M84" t="s">
        <v>130</v>
      </c>
      <c r="N84" t="s">
        <v>130</v>
      </c>
      <c r="O84" t="s">
        <v>130</v>
      </c>
      <c r="P84" t="s">
        <v>130</v>
      </c>
      <c r="Q84" t="s">
        <v>130</v>
      </c>
    </row>
    <row r="85" spans="1:17" x14ac:dyDescent="0.35">
      <c r="A85" t="s">
        <v>77</v>
      </c>
      <c r="B85" t="s">
        <v>118</v>
      </c>
      <c r="C85" t="s">
        <v>118</v>
      </c>
      <c r="D85" t="s">
        <v>118</v>
      </c>
      <c r="E85" t="s">
        <v>118</v>
      </c>
      <c r="F85" t="s">
        <v>118</v>
      </c>
      <c r="G85" t="s">
        <v>118</v>
      </c>
      <c r="H85" t="s">
        <v>118</v>
      </c>
      <c r="I85" t="s">
        <v>118</v>
      </c>
      <c r="J85" t="s">
        <v>118</v>
      </c>
      <c r="K85" t="s">
        <v>118</v>
      </c>
      <c r="L85" t="s">
        <v>118</v>
      </c>
      <c r="M85" t="s">
        <v>118</v>
      </c>
      <c r="N85" t="s">
        <v>118</v>
      </c>
      <c r="O85" t="s">
        <v>118</v>
      </c>
      <c r="P85" t="s">
        <v>118</v>
      </c>
      <c r="Q85" t="s">
        <v>118</v>
      </c>
    </row>
    <row r="86" spans="1:17" x14ac:dyDescent="0.35">
      <c r="A86" t="s">
        <v>78</v>
      </c>
      <c r="B86" t="s">
        <v>797</v>
      </c>
      <c r="C86" t="s">
        <v>130</v>
      </c>
      <c r="D86" t="s">
        <v>130</v>
      </c>
      <c r="E86" t="s">
        <v>130</v>
      </c>
      <c r="F86" t="s">
        <v>130</v>
      </c>
      <c r="G86" t="s">
        <v>130</v>
      </c>
      <c r="H86" t="s">
        <v>130</v>
      </c>
      <c r="I86" t="s">
        <v>130</v>
      </c>
      <c r="J86" t="s">
        <v>130</v>
      </c>
      <c r="K86" t="s">
        <v>130</v>
      </c>
      <c r="L86" t="s">
        <v>130</v>
      </c>
      <c r="M86" t="s">
        <v>130</v>
      </c>
      <c r="N86" t="s">
        <v>130</v>
      </c>
      <c r="O86" t="s">
        <v>130</v>
      </c>
      <c r="P86" t="s">
        <v>130</v>
      </c>
      <c r="Q86" t="s">
        <v>130</v>
      </c>
    </row>
    <row r="87" spans="1:17" x14ac:dyDescent="0.35">
      <c r="A87" s="2" t="s">
        <v>79</v>
      </c>
      <c r="B87" t="s">
        <v>118</v>
      </c>
      <c r="C87" t="s">
        <v>131</v>
      </c>
      <c r="D87" t="s">
        <v>140</v>
      </c>
      <c r="E87" t="s">
        <v>140</v>
      </c>
      <c r="F87" t="s">
        <v>135</v>
      </c>
      <c r="G87" t="s">
        <v>158</v>
      </c>
      <c r="H87" t="s">
        <v>124</v>
      </c>
      <c r="I87" t="s">
        <v>140</v>
      </c>
      <c r="J87" t="s">
        <v>466</v>
      </c>
      <c r="K87" t="s">
        <v>363</v>
      </c>
      <c r="L87" t="s">
        <v>190</v>
      </c>
      <c r="M87" t="s">
        <v>124</v>
      </c>
      <c r="N87" t="s">
        <v>170</v>
      </c>
      <c r="O87" t="s">
        <v>140</v>
      </c>
      <c r="P87" t="s">
        <v>124</v>
      </c>
      <c r="Q87" t="s">
        <v>225</v>
      </c>
    </row>
    <row r="88" spans="1:17" x14ac:dyDescent="0.35">
      <c r="A88" s="1" t="s">
        <v>80</v>
      </c>
      <c r="B88" t="s">
        <v>798</v>
      </c>
      <c r="C88" t="s">
        <v>383</v>
      </c>
      <c r="D88" t="s">
        <v>317</v>
      </c>
      <c r="E88" t="s">
        <v>327</v>
      </c>
      <c r="F88" t="s">
        <v>1634</v>
      </c>
      <c r="G88" t="s">
        <v>159</v>
      </c>
      <c r="H88" t="s">
        <v>816</v>
      </c>
      <c r="I88" t="s">
        <v>2237</v>
      </c>
      <c r="J88" t="s">
        <v>467</v>
      </c>
      <c r="K88" t="s">
        <v>364</v>
      </c>
      <c r="L88" t="s">
        <v>191</v>
      </c>
      <c r="M88" t="s">
        <v>484</v>
      </c>
      <c r="N88" t="s">
        <v>898</v>
      </c>
      <c r="O88" t="s">
        <v>215</v>
      </c>
      <c r="P88" t="s">
        <v>241</v>
      </c>
      <c r="Q88" t="s">
        <v>270</v>
      </c>
    </row>
    <row r="89" spans="1:17" x14ac:dyDescent="0.35">
      <c r="A89" t="s">
        <v>81</v>
      </c>
      <c r="B89" t="s">
        <v>799</v>
      </c>
      <c r="C89" t="s">
        <v>118</v>
      </c>
      <c r="D89" t="s">
        <v>118</v>
      </c>
      <c r="E89" t="s">
        <v>118</v>
      </c>
      <c r="F89" t="s">
        <v>118</v>
      </c>
      <c r="G89" t="s">
        <v>118</v>
      </c>
      <c r="H89" t="s">
        <v>118</v>
      </c>
      <c r="I89" t="s">
        <v>118</v>
      </c>
      <c r="J89" t="s">
        <v>118</v>
      </c>
      <c r="K89" t="s">
        <v>118</v>
      </c>
      <c r="L89" t="s">
        <v>118</v>
      </c>
      <c r="M89" t="s">
        <v>118</v>
      </c>
      <c r="N89" t="s">
        <v>118</v>
      </c>
      <c r="O89" t="s">
        <v>118</v>
      </c>
      <c r="P89" t="s">
        <v>118</v>
      </c>
      <c r="Q89" t="s">
        <v>118</v>
      </c>
    </row>
    <row r="90" spans="1:17" x14ac:dyDescent="0.35">
      <c r="A90" s="1" t="s">
        <v>82</v>
      </c>
      <c r="B90" t="s">
        <v>800</v>
      </c>
      <c r="C90" t="s">
        <v>384</v>
      </c>
      <c r="D90" t="s">
        <v>318</v>
      </c>
      <c r="E90" t="s">
        <v>328</v>
      </c>
      <c r="F90" t="s">
        <v>1635</v>
      </c>
      <c r="G90" t="s">
        <v>160</v>
      </c>
      <c r="H90" t="s">
        <v>817</v>
      </c>
      <c r="I90" t="s">
        <v>2238</v>
      </c>
      <c r="J90" t="s">
        <v>468</v>
      </c>
      <c r="K90" t="s">
        <v>365</v>
      </c>
      <c r="L90" t="s">
        <v>192</v>
      </c>
      <c r="M90" t="s">
        <v>485</v>
      </c>
      <c r="N90" t="s">
        <v>899</v>
      </c>
      <c r="O90" t="s">
        <v>216</v>
      </c>
      <c r="P90" t="s">
        <v>242</v>
      </c>
      <c r="Q90" t="s">
        <v>271</v>
      </c>
    </row>
    <row r="91" spans="1:17" x14ac:dyDescent="0.35">
      <c r="A91" t="s">
        <v>83</v>
      </c>
      <c r="B91" t="s">
        <v>801</v>
      </c>
      <c r="C91" t="s">
        <v>118</v>
      </c>
      <c r="D91" t="s">
        <v>118</v>
      </c>
      <c r="E91" t="s">
        <v>118</v>
      </c>
      <c r="F91" t="s">
        <v>118</v>
      </c>
      <c r="G91" t="s">
        <v>118</v>
      </c>
      <c r="H91" t="s">
        <v>118</v>
      </c>
      <c r="I91" t="s">
        <v>118</v>
      </c>
      <c r="J91" t="s">
        <v>118</v>
      </c>
      <c r="K91" t="s">
        <v>118</v>
      </c>
      <c r="L91" t="s">
        <v>118</v>
      </c>
      <c r="M91" t="s">
        <v>118</v>
      </c>
      <c r="N91" t="s">
        <v>118</v>
      </c>
      <c r="O91" t="s">
        <v>118</v>
      </c>
      <c r="P91" t="s">
        <v>118</v>
      </c>
      <c r="Q91" t="s">
        <v>118</v>
      </c>
    </row>
    <row r="92" spans="1:17" x14ac:dyDescent="0.35">
      <c r="B92" s="35"/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87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2352</v>
      </c>
    </row>
    <row r="2" spans="1:17" x14ac:dyDescent="0.35">
      <c r="A2" t="s">
        <v>0</v>
      </c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</row>
    <row r="3" spans="1:17" x14ac:dyDescent="0.35">
      <c r="A3" s="26" t="s">
        <v>272</v>
      </c>
      <c r="B3" s="27">
        <v>532</v>
      </c>
      <c r="C3" s="27">
        <v>180</v>
      </c>
      <c r="D3" s="27">
        <v>30</v>
      </c>
      <c r="E3" s="28">
        <v>36</v>
      </c>
      <c r="F3" s="28">
        <v>36</v>
      </c>
      <c r="G3" s="28">
        <v>28</v>
      </c>
      <c r="H3" s="28">
        <v>40</v>
      </c>
      <c r="I3" s="28">
        <v>36</v>
      </c>
      <c r="J3" s="28">
        <v>30</v>
      </c>
      <c r="K3" s="28">
        <v>46</v>
      </c>
      <c r="L3" s="28">
        <v>30</v>
      </c>
      <c r="M3" s="28">
        <v>39</v>
      </c>
      <c r="N3" s="28">
        <v>10</v>
      </c>
      <c r="O3" s="28">
        <v>31</v>
      </c>
      <c r="P3" s="28">
        <v>22</v>
      </c>
      <c r="Q3" s="28">
        <v>14</v>
      </c>
    </row>
    <row r="4" spans="1:17" x14ac:dyDescent="0.35">
      <c r="A4" s="35" t="s">
        <v>116</v>
      </c>
      <c r="B4">
        <v>2823</v>
      </c>
      <c r="C4" s="24">
        <v>904</v>
      </c>
      <c r="D4" s="24">
        <v>20</v>
      </c>
      <c r="E4" s="25">
        <v>279</v>
      </c>
      <c r="F4" s="25">
        <v>161</v>
      </c>
      <c r="G4" s="25">
        <v>94</v>
      </c>
      <c r="H4" s="25">
        <v>346</v>
      </c>
      <c r="I4" s="25">
        <v>157</v>
      </c>
      <c r="J4" s="25">
        <v>173</v>
      </c>
      <c r="K4" s="25">
        <v>281</v>
      </c>
      <c r="L4" s="25">
        <v>143</v>
      </c>
      <c r="M4" s="25">
        <v>237</v>
      </c>
      <c r="N4" s="25">
        <v>52</v>
      </c>
      <c r="O4" s="25">
        <v>193</v>
      </c>
      <c r="P4" s="25">
        <v>64</v>
      </c>
      <c r="Q4" s="25">
        <v>91</v>
      </c>
    </row>
    <row r="5" spans="1:17" x14ac:dyDescent="0.35">
      <c r="A5" s="21" t="s">
        <v>300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35">
      <c r="A6" s="21" t="s">
        <v>301</v>
      </c>
      <c r="B6" s="24">
        <v>1</v>
      </c>
      <c r="C6" s="24"/>
      <c r="D6" s="24"/>
      <c r="E6" s="24"/>
      <c r="F6" s="24"/>
      <c r="G6" s="24">
        <v>1</v>
      </c>
      <c r="H6" s="24"/>
      <c r="I6" s="24"/>
      <c r="J6" s="24"/>
      <c r="K6" s="24">
        <v>1</v>
      </c>
      <c r="L6" s="24"/>
      <c r="M6" s="24">
        <v>1</v>
      </c>
      <c r="N6" s="24"/>
      <c r="O6" s="24"/>
      <c r="P6" s="24"/>
      <c r="Q6" s="24"/>
    </row>
    <row r="7" spans="1:17" x14ac:dyDescent="0.35">
      <c r="A7" s="21" t="s">
        <v>302</v>
      </c>
      <c r="B7" s="24"/>
      <c r="C7" s="24">
        <v>48</v>
      </c>
      <c r="D7" s="24"/>
      <c r="E7" s="24"/>
      <c r="F7" s="24">
        <v>1</v>
      </c>
      <c r="G7" s="24"/>
      <c r="H7" s="24">
        <v>13</v>
      </c>
      <c r="I7" s="24"/>
      <c r="J7" s="24">
        <v>1</v>
      </c>
      <c r="K7" s="25">
        <v>1</v>
      </c>
      <c r="L7" s="24"/>
      <c r="M7" s="25">
        <v>2</v>
      </c>
      <c r="N7" s="25">
        <v>8</v>
      </c>
      <c r="O7" s="25">
        <v>1</v>
      </c>
      <c r="P7" s="24"/>
      <c r="Q7" s="24"/>
    </row>
    <row r="8" spans="1:17" x14ac:dyDescent="0.35">
      <c r="A8" s="42" t="s">
        <v>522</v>
      </c>
      <c r="B8" s="25">
        <v>15513</v>
      </c>
      <c r="C8" s="25">
        <v>4717</v>
      </c>
      <c r="D8" s="25">
        <v>42</v>
      </c>
      <c r="E8" s="25">
        <v>835</v>
      </c>
      <c r="F8" s="25">
        <v>530</v>
      </c>
      <c r="G8" s="25">
        <v>279</v>
      </c>
      <c r="H8" s="25">
        <v>1157</v>
      </c>
      <c r="I8" s="25">
        <v>415</v>
      </c>
      <c r="J8" s="25">
        <v>503</v>
      </c>
      <c r="K8" s="25">
        <v>1281</v>
      </c>
      <c r="L8" s="25">
        <v>450</v>
      </c>
      <c r="M8" s="25">
        <v>834</v>
      </c>
      <c r="N8" s="25">
        <v>344</v>
      </c>
      <c r="O8" s="25">
        <v>722</v>
      </c>
      <c r="P8" s="25">
        <v>199</v>
      </c>
      <c r="Q8" s="25">
        <v>302</v>
      </c>
    </row>
    <row r="9" spans="1:17" x14ac:dyDescent="0.35">
      <c r="A9" t="s">
        <v>1</v>
      </c>
      <c r="C9" t="s">
        <v>84</v>
      </c>
      <c r="D9" t="s">
        <v>84</v>
      </c>
      <c r="F9" t="s">
        <v>84</v>
      </c>
      <c r="G9" t="s">
        <v>84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t="s">
        <v>84</v>
      </c>
      <c r="O9" t="s">
        <v>84</v>
      </c>
      <c r="P9" t="s">
        <v>84</v>
      </c>
      <c r="Q9" t="s">
        <v>84</v>
      </c>
    </row>
    <row r="10" spans="1:17" x14ac:dyDescent="0.35">
      <c r="A10" s="1" t="s">
        <v>2</v>
      </c>
      <c r="B10">
        <v>3.58</v>
      </c>
      <c r="C10" t="s">
        <v>774</v>
      </c>
      <c r="D10" t="s">
        <v>118</v>
      </c>
      <c r="E10" t="s">
        <v>3367</v>
      </c>
      <c r="F10" t="s">
        <v>2488</v>
      </c>
      <c r="G10" t="s">
        <v>656</v>
      </c>
      <c r="H10" t="s">
        <v>260</v>
      </c>
      <c r="I10" t="s">
        <v>172</v>
      </c>
      <c r="J10" t="s">
        <v>1698</v>
      </c>
      <c r="K10" t="s">
        <v>226</v>
      </c>
      <c r="L10" t="s">
        <v>2164</v>
      </c>
      <c r="M10" t="s">
        <v>1086</v>
      </c>
      <c r="N10" t="s">
        <v>1226</v>
      </c>
      <c r="O10" t="s">
        <v>637</v>
      </c>
      <c r="P10" t="s">
        <v>118</v>
      </c>
      <c r="Q10" t="s">
        <v>118</v>
      </c>
    </row>
    <row r="11" spans="1:17" x14ac:dyDescent="0.35">
      <c r="A11" t="s">
        <v>3</v>
      </c>
      <c r="B11" t="s">
        <v>2257</v>
      </c>
      <c r="C11" t="s">
        <v>118</v>
      </c>
      <c r="D11" t="s">
        <v>118</v>
      </c>
      <c r="E11" t="s">
        <v>118</v>
      </c>
      <c r="F11" t="s">
        <v>118</v>
      </c>
      <c r="G11" t="s">
        <v>118</v>
      </c>
      <c r="H11" t="s">
        <v>118</v>
      </c>
      <c r="I11" t="s">
        <v>118</v>
      </c>
      <c r="J11" t="s">
        <v>118</v>
      </c>
      <c r="K11" t="s">
        <v>118</v>
      </c>
      <c r="L11" t="s">
        <v>118</v>
      </c>
      <c r="M11" t="s">
        <v>118</v>
      </c>
      <c r="N11" t="s">
        <v>118</v>
      </c>
      <c r="O11" t="s">
        <v>118</v>
      </c>
      <c r="P11" t="s">
        <v>118</v>
      </c>
      <c r="Q11" t="s">
        <v>118</v>
      </c>
    </row>
    <row r="12" spans="1:17" x14ac:dyDescent="0.35">
      <c r="A12" t="s">
        <v>4</v>
      </c>
      <c r="B12" t="s">
        <v>3314</v>
      </c>
      <c r="C12" t="s">
        <v>118</v>
      </c>
      <c r="D12" t="s">
        <v>118</v>
      </c>
      <c r="E12" t="s">
        <v>246</v>
      </c>
      <c r="F12" t="s">
        <v>163</v>
      </c>
      <c r="G12" t="s">
        <v>118</v>
      </c>
      <c r="H12" t="s">
        <v>132</v>
      </c>
      <c r="I12" t="s">
        <v>118</v>
      </c>
      <c r="J12" t="s">
        <v>118</v>
      </c>
      <c r="K12" t="s">
        <v>246</v>
      </c>
      <c r="L12" t="s">
        <v>550</v>
      </c>
      <c r="M12" t="s">
        <v>118</v>
      </c>
      <c r="N12" t="s">
        <v>127</v>
      </c>
      <c r="O12" t="s">
        <v>118</v>
      </c>
      <c r="P12" t="s">
        <v>118</v>
      </c>
      <c r="Q12" t="s">
        <v>118</v>
      </c>
    </row>
    <row r="13" spans="1:17" x14ac:dyDescent="0.35">
      <c r="A13" t="s">
        <v>5</v>
      </c>
      <c r="B13" t="s">
        <v>3315</v>
      </c>
      <c r="C13" t="s">
        <v>3350</v>
      </c>
      <c r="D13" t="s">
        <v>118</v>
      </c>
      <c r="E13" t="s">
        <v>118</v>
      </c>
      <c r="F13" t="s">
        <v>118</v>
      </c>
      <c r="G13" t="s">
        <v>119</v>
      </c>
      <c r="H13" t="s">
        <v>118</v>
      </c>
      <c r="I13" t="s">
        <v>118</v>
      </c>
      <c r="J13" t="s">
        <v>118</v>
      </c>
      <c r="K13" t="s">
        <v>118</v>
      </c>
      <c r="L13" t="s">
        <v>118</v>
      </c>
      <c r="M13" t="s">
        <v>118</v>
      </c>
      <c r="N13" t="s">
        <v>118</v>
      </c>
      <c r="O13" t="s">
        <v>118</v>
      </c>
      <c r="P13" t="s">
        <v>118</v>
      </c>
      <c r="Q13" t="s">
        <v>118</v>
      </c>
    </row>
    <row r="14" spans="1:17" x14ac:dyDescent="0.35">
      <c r="A14" t="s">
        <v>6</v>
      </c>
      <c r="B14" t="s">
        <v>118</v>
      </c>
      <c r="C14" t="s">
        <v>118</v>
      </c>
      <c r="D14" t="s">
        <v>118</v>
      </c>
      <c r="E14" t="s">
        <v>118</v>
      </c>
      <c r="F14" t="s">
        <v>118</v>
      </c>
      <c r="G14" t="s">
        <v>118</v>
      </c>
      <c r="H14" t="s">
        <v>118</v>
      </c>
      <c r="I14" t="s">
        <v>118</v>
      </c>
      <c r="J14" t="s">
        <v>118</v>
      </c>
      <c r="K14" t="s">
        <v>118</v>
      </c>
      <c r="L14" t="s">
        <v>118</v>
      </c>
      <c r="M14" t="s">
        <v>118</v>
      </c>
      <c r="N14" t="s">
        <v>118</v>
      </c>
      <c r="O14" t="s">
        <v>118</v>
      </c>
      <c r="P14" t="s">
        <v>118</v>
      </c>
      <c r="Q14" t="s">
        <v>118</v>
      </c>
    </row>
    <row r="15" spans="1:17" x14ac:dyDescent="0.35">
      <c r="A15" t="s">
        <v>7</v>
      </c>
      <c r="B15" t="s">
        <v>550</v>
      </c>
      <c r="C15" t="s">
        <v>118</v>
      </c>
      <c r="D15" t="s">
        <v>118</v>
      </c>
      <c r="E15" t="s">
        <v>118</v>
      </c>
      <c r="F15" t="s">
        <v>118</v>
      </c>
      <c r="G15" t="s">
        <v>118</v>
      </c>
      <c r="H15" t="s">
        <v>118</v>
      </c>
      <c r="I15" t="s">
        <v>118</v>
      </c>
      <c r="J15" t="s">
        <v>118</v>
      </c>
      <c r="K15" t="s">
        <v>118</v>
      </c>
      <c r="L15" t="s">
        <v>118</v>
      </c>
      <c r="M15" t="s">
        <v>118</v>
      </c>
      <c r="N15" t="s">
        <v>118</v>
      </c>
      <c r="O15" t="s">
        <v>118</v>
      </c>
      <c r="P15" t="s">
        <v>118</v>
      </c>
      <c r="Q15" t="s">
        <v>118</v>
      </c>
    </row>
    <row r="16" spans="1:17" x14ac:dyDescent="0.35">
      <c r="A16" t="s">
        <v>8</v>
      </c>
      <c r="B16" t="s">
        <v>118</v>
      </c>
      <c r="C16" t="s">
        <v>118</v>
      </c>
      <c r="D16" t="s">
        <v>118</v>
      </c>
      <c r="E16" t="s">
        <v>118</v>
      </c>
      <c r="F16" t="s">
        <v>118</v>
      </c>
      <c r="G16" t="s">
        <v>118</v>
      </c>
      <c r="H16" t="s">
        <v>118</v>
      </c>
      <c r="I16" t="s">
        <v>118</v>
      </c>
      <c r="J16" t="s">
        <v>118</v>
      </c>
      <c r="K16" t="s">
        <v>118</v>
      </c>
      <c r="L16" t="s">
        <v>118</v>
      </c>
      <c r="M16" t="s">
        <v>118</v>
      </c>
      <c r="N16" t="s">
        <v>118</v>
      </c>
      <c r="O16" t="s">
        <v>118</v>
      </c>
      <c r="P16" t="s">
        <v>118</v>
      </c>
      <c r="Q16" t="s">
        <v>118</v>
      </c>
    </row>
    <row r="17" spans="1:17" x14ac:dyDescent="0.35">
      <c r="A17" s="1" t="s">
        <v>9</v>
      </c>
      <c r="B17" t="s">
        <v>311</v>
      </c>
      <c r="C17" t="s">
        <v>2866</v>
      </c>
      <c r="D17" t="s">
        <v>118</v>
      </c>
      <c r="E17" t="s">
        <v>1868</v>
      </c>
      <c r="F17" t="s">
        <v>3384</v>
      </c>
      <c r="G17" t="s">
        <v>1369</v>
      </c>
      <c r="H17" t="s">
        <v>2062</v>
      </c>
      <c r="I17" t="s">
        <v>200</v>
      </c>
      <c r="J17" t="s">
        <v>545</v>
      </c>
      <c r="K17" t="s">
        <v>3235</v>
      </c>
      <c r="L17" t="s">
        <v>128</v>
      </c>
      <c r="M17" t="s">
        <v>2004</v>
      </c>
      <c r="N17" t="s">
        <v>839</v>
      </c>
      <c r="O17" t="s">
        <v>1140</v>
      </c>
      <c r="P17" t="s">
        <v>1276</v>
      </c>
      <c r="Q17" t="s">
        <v>1648</v>
      </c>
    </row>
    <row r="18" spans="1:17" x14ac:dyDescent="0.35">
      <c r="A18" t="s">
        <v>10</v>
      </c>
      <c r="B18" t="s">
        <v>3316</v>
      </c>
      <c r="C18" t="s">
        <v>3351</v>
      </c>
      <c r="D18" t="s">
        <v>118</v>
      </c>
      <c r="E18" t="s">
        <v>382</v>
      </c>
      <c r="F18" t="s">
        <v>118</v>
      </c>
      <c r="G18" t="s">
        <v>118</v>
      </c>
      <c r="H18" t="s">
        <v>223</v>
      </c>
      <c r="I18" t="s">
        <v>1035</v>
      </c>
      <c r="J18" t="s">
        <v>118</v>
      </c>
      <c r="K18" t="s">
        <v>118</v>
      </c>
      <c r="L18" t="s">
        <v>208</v>
      </c>
      <c r="M18" t="s">
        <v>223</v>
      </c>
      <c r="N18" t="s">
        <v>118</v>
      </c>
      <c r="O18" t="s">
        <v>118</v>
      </c>
      <c r="P18" t="s">
        <v>118</v>
      </c>
      <c r="Q18" t="s">
        <v>118</v>
      </c>
    </row>
    <row r="19" spans="1:17" x14ac:dyDescent="0.35">
      <c r="A19" t="s">
        <v>11</v>
      </c>
      <c r="B19" t="s">
        <v>2992</v>
      </c>
      <c r="C19" t="s">
        <v>118</v>
      </c>
      <c r="D19" t="s">
        <v>118</v>
      </c>
      <c r="E19" t="s">
        <v>118</v>
      </c>
      <c r="F19" t="s">
        <v>118</v>
      </c>
      <c r="G19" t="s">
        <v>118</v>
      </c>
      <c r="H19" t="s">
        <v>118</v>
      </c>
      <c r="I19" t="s">
        <v>118</v>
      </c>
      <c r="J19" t="s">
        <v>118</v>
      </c>
      <c r="K19" t="s">
        <v>118</v>
      </c>
      <c r="L19" t="s">
        <v>118</v>
      </c>
      <c r="M19" t="s">
        <v>118</v>
      </c>
      <c r="N19" t="s">
        <v>118</v>
      </c>
      <c r="O19" t="s">
        <v>118</v>
      </c>
      <c r="P19" t="s">
        <v>118</v>
      </c>
      <c r="Q19" t="s">
        <v>118</v>
      </c>
    </row>
    <row r="20" spans="1:17" x14ac:dyDescent="0.35">
      <c r="A20" t="s">
        <v>12</v>
      </c>
      <c r="B20" t="s">
        <v>3317</v>
      </c>
      <c r="C20" t="s">
        <v>128</v>
      </c>
      <c r="D20" t="s">
        <v>118</v>
      </c>
      <c r="E20" t="s">
        <v>118</v>
      </c>
      <c r="F20" t="s">
        <v>118</v>
      </c>
      <c r="G20" t="s">
        <v>118</v>
      </c>
      <c r="H20" t="s">
        <v>118</v>
      </c>
      <c r="I20" t="s">
        <v>118</v>
      </c>
      <c r="J20" t="s">
        <v>118</v>
      </c>
      <c r="K20" t="s">
        <v>118</v>
      </c>
      <c r="L20" t="s">
        <v>118</v>
      </c>
      <c r="M20" t="s">
        <v>118</v>
      </c>
      <c r="N20" t="s">
        <v>118</v>
      </c>
      <c r="O20" t="s">
        <v>118</v>
      </c>
      <c r="P20" t="s">
        <v>118</v>
      </c>
      <c r="Q20" t="s">
        <v>118</v>
      </c>
    </row>
    <row r="21" spans="1:17" x14ac:dyDescent="0.35">
      <c r="A21" t="s">
        <v>13</v>
      </c>
      <c r="B21" t="s">
        <v>274</v>
      </c>
      <c r="C21" t="s">
        <v>208</v>
      </c>
      <c r="D21" t="s">
        <v>118</v>
      </c>
      <c r="E21" t="s">
        <v>118</v>
      </c>
      <c r="F21" t="s">
        <v>118</v>
      </c>
      <c r="G21" t="s">
        <v>118</v>
      </c>
      <c r="H21" t="s">
        <v>118</v>
      </c>
      <c r="I21" t="s">
        <v>118</v>
      </c>
      <c r="J21" t="s">
        <v>118</v>
      </c>
      <c r="K21" t="s">
        <v>118</v>
      </c>
      <c r="L21" t="s">
        <v>118</v>
      </c>
      <c r="M21" t="s">
        <v>118</v>
      </c>
      <c r="N21" t="s">
        <v>118</v>
      </c>
      <c r="O21" t="s">
        <v>118</v>
      </c>
      <c r="P21" t="s">
        <v>118</v>
      </c>
      <c r="Q21" t="s">
        <v>118</v>
      </c>
    </row>
    <row r="22" spans="1:17" x14ac:dyDescent="0.35">
      <c r="A22" t="s">
        <v>14</v>
      </c>
      <c r="B22" t="s">
        <v>1169</v>
      </c>
      <c r="C22" t="s">
        <v>134</v>
      </c>
      <c r="D22" t="s">
        <v>134</v>
      </c>
      <c r="E22" t="s">
        <v>134</v>
      </c>
      <c r="F22" t="s">
        <v>134</v>
      </c>
      <c r="G22" t="s">
        <v>134</v>
      </c>
      <c r="H22" t="s">
        <v>134</v>
      </c>
      <c r="I22" t="s">
        <v>134</v>
      </c>
      <c r="J22" t="s">
        <v>134</v>
      </c>
      <c r="K22" t="s">
        <v>134</v>
      </c>
      <c r="L22" t="s">
        <v>134</v>
      </c>
      <c r="M22" t="s">
        <v>134</v>
      </c>
      <c r="N22" t="s">
        <v>134</v>
      </c>
      <c r="O22" t="s">
        <v>134</v>
      </c>
      <c r="P22" t="s">
        <v>134</v>
      </c>
      <c r="Q22" t="s">
        <v>134</v>
      </c>
    </row>
    <row r="23" spans="1:17" x14ac:dyDescent="0.35">
      <c r="A23" t="s">
        <v>15</v>
      </c>
      <c r="B23" t="s">
        <v>3318</v>
      </c>
      <c r="C23" t="s">
        <v>1060</v>
      </c>
      <c r="D23" t="s">
        <v>118</v>
      </c>
      <c r="E23" t="s">
        <v>208</v>
      </c>
      <c r="F23" t="s">
        <v>3385</v>
      </c>
      <c r="G23" t="s">
        <v>3400</v>
      </c>
      <c r="H23" t="s">
        <v>3416</v>
      </c>
      <c r="I23" t="s">
        <v>2611</v>
      </c>
      <c r="J23" t="s">
        <v>3439</v>
      </c>
      <c r="K23" t="s">
        <v>3587</v>
      </c>
      <c r="L23" t="s">
        <v>2950</v>
      </c>
      <c r="M23" t="s">
        <v>1162</v>
      </c>
      <c r="N23" t="s">
        <v>3479</v>
      </c>
      <c r="O23" t="s">
        <v>1621</v>
      </c>
      <c r="P23" t="s">
        <v>2371</v>
      </c>
      <c r="Q23" t="s">
        <v>3527</v>
      </c>
    </row>
    <row r="24" spans="1:17" x14ac:dyDescent="0.35">
      <c r="A24" t="s">
        <v>16</v>
      </c>
      <c r="B24" t="s">
        <v>399</v>
      </c>
      <c r="C24" t="s">
        <v>3847</v>
      </c>
      <c r="D24" t="s">
        <v>118</v>
      </c>
      <c r="E24" t="s">
        <v>3368</v>
      </c>
      <c r="F24" t="s">
        <v>1406</v>
      </c>
      <c r="G24" t="s">
        <v>2200</v>
      </c>
      <c r="H24" t="s">
        <v>1263</v>
      </c>
      <c r="I24" t="s">
        <v>2022</v>
      </c>
      <c r="J24" t="s">
        <v>2062</v>
      </c>
      <c r="K24" t="s">
        <v>595</v>
      </c>
      <c r="L24" t="s">
        <v>1805</v>
      </c>
      <c r="M24" t="s">
        <v>2741</v>
      </c>
      <c r="N24" t="s">
        <v>2692</v>
      </c>
      <c r="O24" t="s">
        <v>963</v>
      </c>
      <c r="P24" t="s">
        <v>118</v>
      </c>
      <c r="Q24" t="s">
        <v>3528</v>
      </c>
    </row>
    <row r="25" spans="1:17" x14ac:dyDescent="0.35">
      <c r="A25" t="s">
        <v>17</v>
      </c>
      <c r="B25" t="s">
        <v>84</v>
      </c>
      <c r="C25" t="s">
        <v>84</v>
      </c>
      <c r="D25" t="s">
        <v>84</v>
      </c>
      <c r="E25" t="s">
        <v>84</v>
      </c>
      <c r="F25" t="s">
        <v>84</v>
      </c>
      <c r="G25" t="s">
        <v>84</v>
      </c>
      <c r="H25" t="s">
        <v>84</v>
      </c>
      <c r="I25" t="s">
        <v>84</v>
      </c>
      <c r="J25" t="s">
        <v>84</v>
      </c>
      <c r="K25" t="s">
        <v>84</v>
      </c>
      <c r="L25" t="s">
        <v>84</v>
      </c>
      <c r="M25" t="s">
        <v>84</v>
      </c>
      <c r="N25" t="s">
        <v>84</v>
      </c>
      <c r="O25" t="s">
        <v>84</v>
      </c>
      <c r="P25" t="s">
        <v>84</v>
      </c>
      <c r="Q25" t="s">
        <v>84</v>
      </c>
    </row>
    <row r="26" spans="1:17" x14ac:dyDescent="0.35">
      <c r="A26" t="s">
        <v>18</v>
      </c>
      <c r="B26" t="s">
        <v>281</v>
      </c>
      <c r="C26" t="s">
        <v>84</v>
      </c>
      <c r="D26" t="s">
        <v>84</v>
      </c>
      <c r="E26" t="s">
        <v>84</v>
      </c>
      <c r="F26" t="s">
        <v>84</v>
      </c>
      <c r="G26" t="s">
        <v>84</v>
      </c>
      <c r="H26" t="s">
        <v>84</v>
      </c>
      <c r="I26" t="s">
        <v>84</v>
      </c>
      <c r="J26" t="s">
        <v>84</v>
      </c>
      <c r="K26" t="s">
        <v>84</v>
      </c>
      <c r="L26" t="s">
        <v>84</v>
      </c>
      <c r="M26" t="s">
        <v>84</v>
      </c>
      <c r="N26" t="s">
        <v>84</v>
      </c>
      <c r="O26" t="s">
        <v>84</v>
      </c>
      <c r="P26" t="s">
        <v>84</v>
      </c>
      <c r="Q26" t="s">
        <v>84</v>
      </c>
    </row>
    <row r="27" spans="1:17" x14ac:dyDescent="0.35">
      <c r="A27" t="s">
        <v>19</v>
      </c>
      <c r="B27" t="s">
        <v>84</v>
      </c>
      <c r="C27" t="s">
        <v>84</v>
      </c>
      <c r="D27" t="s">
        <v>84</v>
      </c>
      <c r="E27" t="s">
        <v>84</v>
      </c>
      <c r="F27" t="s">
        <v>84</v>
      </c>
      <c r="G27" t="s">
        <v>84</v>
      </c>
      <c r="H27" t="s">
        <v>84</v>
      </c>
      <c r="I27" t="s">
        <v>84</v>
      </c>
      <c r="J27" t="s">
        <v>84</v>
      </c>
      <c r="K27" t="s">
        <v>84</v>
      </c>
      <c r="L27" t="s">
        <v>84</v>
      </c>
      <c r="M27" t="s">
        <v>84</v>
      </c>
      <c r="N27" t="s">
        <v>84</v>
      </c>
      <c r="O27" t="s">
        <v>84</v>
      </c>
      <c r="P27" t="s">
        <v>84</v>
      </c>
      <c r="Q27" t="s">
        <v>84</v>
      </c>
    </row>
    <row r="28" spans="1:17" x14ac:dyDescent="0.35">
      <c r="A28" s="1" t="s">
        <v>20</v>
      </c>
      <c r="B28" t="s">
        <v>118</v>
      </c>
      <c r="C28" t="s">
        <v>118</v>
      </c>
      <c r="D28" t="s">
        <v>118</v>
      </c>
      <c r="E28" t="s">
        <v>118</v>
      </c>
      <c r="F28" t="s">
        <v>118</v>
      </c>
      <c r="G28" t="s">
        <v>118</v>
      </c>
      <c r="H28" t="s">
        <v>118</v>
      </c>
      <c r="I28" t="s">
        <v>118</v>
      </c>
      <c r="J28" t="s">
        <v>118</v>
      </c>
      <c r="K28" t="s">
        <v>118</v>
      </c>
      <c r="L28" t="s">
        <v>118</v>
      </c>
      <c r="M28" t="s">
        <v>118</v>
      </c>
      <c r="N28" t="s">
        <v>118</v>
      </c>
      <c r="O28" t="s">
        <v>118</v>
      </c>
      <c r="P28" t="s">
        <v>118</v>
      </c>
      <c r="Q28" t="s">
        <v>118</v>
      </c>
    </row>
    <row r="29" spans="1:17" x14ac:dyDescent="0.35">
      <c r="A29" s="1" t="s">
        <v>21</v>
      </c>
      <c r="B29" t="s">
        <v>1211</v>
      </c>
      <c r="C29" t="s">
        <v>118</v>
      </c>
      <c r="D29" t="s">
        <v>118</v>
      </c>
      <c r="E29" t="s">
        <v>118</v>
      </c>
      <c r="F29" t="s">
        <v>118</v>
      </c>
      <c r="G29" t="s">
        <v>118</v>
      </c>
      <c r="H29" t="s">
        <v>118</v>
      </c>
      <c r="I29" t="s">
        <v>118</v>
      </c>
      <c r="J29" t="s">
        <v>118</v>
      </c>
      <c r="K29" t="s">
        <v>118</v>
      </c>
      <c r="L29" t="s">
        <v>118</v>
      </c>
      <c r="M29" t="s">
        <v>118</v>
      </c>
      <c r="N29" t="s">
        <v>118</v>
      </c>
      <c r="O29" t="s">
        <v>118</v>
      </c>
      <c r="P29" t="s">
        <v>118</v>
      </c>
      <c r="Q29" t="s">
        <v>118</v>
      </c>
    </row>
    <row r="30" spans="1:17" x14ac:dyDescent="0.35">
      <c r="A30" s="1" t="s">
        <v>22</v>
      </c>
      <c r="B30" t="s">
        <v>3319</v>
      </c>
      <c r="C30" t="s">
        <v>217</v>
      </c>
      <c r="D30" t="s">
        <v>118</v>
      </c>
      <c r="E30" t="s">
        <v>118</v>
      </c>
      <c r="F30" t="s">
        <v>118</v>
      </c>
      <c r="G30" t="s">
        <v>118</v>
      </c>
      <c r="H30" t="s">
        <v>118</v>
      </c>
      <c r="I30" t="s">
        <v>118</v>
      </c>
      <c r="J30" t="s">
        <v>118</v>
      </c>
      <c r="K30" t="s">
        <v>118</v>
      </c>
      <c r="L30" t="s">
        <v>118</v>
      </c>
      <c r="M30" t="s">
        <v>118</v>
      </c>
      <c r="N30" t="s">
        <v>118</v>
      </c>
      <c r="O30" t="s">
        <v>118</v>
      </c>
      <c r="P30" t="s">
        <v>118</v>
      </c>
      <c r="Q30" t="s">
        <v>118</v>
      </c>
    </row>
    <row r="31" spans="1:17" x14ac:dyDescent="0.35">
      <c r="A31" t="s">
        <v>23</v>
      </c>
      <c r="B31" t="s">
        <v>3320</v>
      </c>
      <c r="C31" t="s">
        <v>1385</v>
      </c>
      <c r="D31" t="s">
        <v>118</v>
      </c>
      <c r="E31" t="s">
        <v>118</v>
      </c>
      <c r="F31" t="s">
        <v>118</v>
      </c>
      <c r="G31" t="s">
        <v>118</v>
      </c>
      <c r="H31" t="s">
        <v>278</v>
      </c>
      <c r="I31" t="s">
        <v>118</v>
      </c>
      <c r="J31" t="s">
        <v>118</v>
      </c>
      <c r="K31" t="s">
        <v>118</v>
      </c>
      <c r="L31" t="s">
        <v>118</v>
      </c>
      <c r="M31" t="s">
        <v>118</v>
      </c>
      <c r="N31" t="s">
        <v>118</v>
      </c>
      <c r="O31" t="s">
        <v>118</v>
      </c>
      <c r="P31" t="s">
        <v>118</v>
      </c>
      <c r="Q31" t="s">
        <v>118</v>
      </c>
    </row>
    <row r="32" spans="1:17" x14ac:dyDescent="0.35">
      <c r="A32" t="s">
        <v>24</v>
      </c>
      <c r="B32" t="s">
        <v>3321</v>
      </c>
      <c r="C32" t="s">
        <v>3352</v>
      </c>
      <c r="D32" t="s">
        <v>118</v>
      </c>
      <c r="E32" t="s">
        <v>128</v>
      </c>
      <c r="F32" t="s">
        <v>118</v>
      </c>
      <c r="G32" t="s">
        <v>118</v>
      </c>
      <c r="H32" t="s">
        <v>1524</v>
      </c>
      <c r="I32" t="s">
        <v>118</v>
      </c>
      <c r="J32" t="s">
        <v>119</v>
      </c>
      <c r="K32" t="s">
        <v>118</v>
      </c>
      <c r="L32" t="s">
        <v>118</v>
      </c>
      <c r="M32" t="s">
        <v>1716</v>
      </c>
      <c r="N32" t="s">
        <v>118</v>
      </c>
      <c r="O32" t="s">
        <v>118</v>
      </c>
      <c r="P32" t="s">
        <v>118</v>
      </c>
      <c r="Q32" t="s">
        <v>118</v>
      </c>
    </row>
    <row r="33" spans="1:17" x14ac:dyDescent="0.35">
      <c r="A33" t="s">
        <v>25</v>
      </c>
      <c r="B33" t="s">
        <v>3322</v>
      </c>
      <c r="C33" t="s">
        <v>3353</v>
      </c>
      <c r="D33" t="s">
        <v>118</v>
      </c>
      <c r="E33" t="s">
        <v>118</v>
      </c>
      <c r="F33" t="s">
        <v>118</v>
      </c>
      <c r="G33" t="s">
        <v>118</v>
      </c>
      <c r="H33" t="s">
        <v>118</v>
      </c>
      <c r="I33" t="s">
        <v>118</v>
      </c>
      <c r="J33" t="s">
        <v>118</v>
      </c>
      <c r="K33" t="s">
        <v>118</v>
      </c>
      <c r="L33" t="s">
        <v>118</v>
      </c>
      <c r="M33" t="s">
        <v>118</v>
      </c>
      <c r="N33" t="s">
        <v>118</v>
      </c>
      <c r="O33" t="s">
        <v>118</v>
      </c>
      <c r="P33" t="s">
        <v>118</v>
      </c>
      <c r="Q33" t="s">
        <v>118</v>
      </c>
    </row>
    <row r="34" spans="1:17" x14ac:dyDescent="0.35">
      <c r="A34" t="s">
        <v>26</v>
      </c>
      <c r="B34" t="s">
        <v>118</v>
      </c>
      <c r="C34" t="s">
        <v>118</v>
      </c>
      <c r="D34" t="s">
        <v>118</v>
      </c>
      <c r="E34" t="s">
        <v>118</v>
      </c>
      <c r="F34" t="s">
        <v>118</v>
      </c>
      <c r="G34" t="s">
        <v>118</v>
      </c>
      <c r="H34" t="s">
        <v>118</v>
      </c>
      <c r="I34" t="s">
        <v>118</v>
      </c>
      <c r="J34" t="s">
        <v>118</v>
      </c>
      <c r="K34" t="s">
        <v>118</v>
      </c>
      <c r="L34" t="s">
        <v>118</v>
      </c>
      <c r="M34" t="s">
        <v>118</v>
      </c>
      <c r="N34" t="s">
        <v>118</v>
      </c>
      <c r="O34" t="s">
        <v>118</v>
      </c>
      <c r="P34" t="s">
        <v>118</v>
      </c>
      <c r="Q34" t="s">
        <v>118</v>
      </c>
    </row>
    <row r="35" spans="1:17" x14ac:dyDescent="0.35">
      <c r="A35" t="s">
        <v>27</v>
      </c>
      <c r="B35" t="s">
        <v>84</v>
      </c>
      <c r="C35" t="s">
        <v>84</v>
      </c>
      <c r="D35" t="s">
        <v>84</v>
      </c>
      <c r="E35" t="s">
        <v>84</v>
      </c>
      <c r="F35" t="s">
        <v>84</v>
      </c>
      <c r="G35" t="s">
        <v>84</v>
      </c>
      <c r="H35" t="s">
        <v>84</v>
      </c>
      <c r="I35" t="s">
        <v>84</v>
      </c>
      <c r="J35" t="s">
        <v>84</v>
      </c>
      <c r="K35" t="s">
        <v>84</v>
      </c>
      <c r="L35" t="s">
        <v>84</v>
      </c>
      <c r="M35" t="s">
        <v>84</v>
      </c>
      <c r="N35" t="s">
        <v>84</v>
      </c>
      <c r="O35" t="s">
        <v>84</v>
      </c>
      <c r="P35" t="s">
        <v>84</v>
      </c>
      <c r="Q35" t="s">
        <v>84</v>
      </c>
    </row>
    <row r="36" spans="1:17" x14ac:dyDescent="0.35">
      <c r="A36" s="1" t="s">
        <v>28</v>
      </c>
      <c r="B36" t="s">
        <v>3323</v>
      </c>
      <c r="C36" t="s">
        <v>4150</v>
      </c>
      <c r="D36" t="s">
        <v>3601</v>
      </c>
      <c r="E36" t="s">
        <v>2231</v>
      </c>
      <c r="F36" t="s">
        <v>3386</v>
      </c>
      <c r="G36" t="s">
        <v>3401</v>
      </c>
      <c r="H36" t="s">
        <v>3417</v>
      </c>
      <c r="I36" t="s">
        <v>975</v>
      </c>
      <c r="J36" t="s">
        <v>3440</v>
      </c>
      <c r="K36" t="s">
        <v>3588</v>
      </c>
      <c r="L36" t="s">
        <v>2789</v>
      </c>
      <c r="M36" t="s">
        <v>3467</v>
      </c>
      <c r="N36" t="s">
        <v>3480</v>
      </c>
      <c r="O36" t="s">
        <v>3496</v>
      </c>
      <c r="P36" t="s">
        <v>3511</v>
      </c>
      <c r="Q36" t="s">
        <v>3529</v>
      </c>
    </row>
    <row r="37" spans="1:17" x14ac:dyDescent="0.35">
      <c r="A37" s="1" t="s">
        <v>29</v>
      </c>
      <c r="B37" t="s">
        <v>3324</v>
      </c>
      <c r="C37" t="s">
        <v>4151</v>
      </c>
      <c r="D37" t="s">
        <v>3601</v>
      </c>
      <c r="E37" t="s">
        <v>3369</v>
      </c>
      <c r="F37" t="s">
        <v>3387</v>
      </c>
      <c r="G37" t="s">
        <v>3402</v>
      </c>
      <c r="H37" t="s">
        <v>3418</v>
      </c>
      <c r="I37" t="s">
        <v>4178</v>
      </c>
      <c r="J37" t="s">
        <v>3441</v>
      </c>
      <c r="K37" t="s">
        <v>3589</v>
      </c>
      <c r="L37" t="s">
        <v>3453</v>
      </c>
      <c r="M37" t="s">
        <v>241</v>
      </c>
      <c r="N37" t="s">
        <v>3481</v>
      </c>
      <c r="O37" t="s">
        <v>3497</v>
      </c>
      <c r="P37" t="s">
        <v>3512</v>
      </c>
      <c r="Q37" t="s">
        <v>2231</v>
      </c>
    </row>
    <row r="38" spans="1:17" x14ac:dyDescent="0.35">
      <c r="A38" t="s">
        <v>30</v>
      </c>
      <c r="B38" t="s">
        <v>3325</v>
      </c>
      <c r="C38" t="s">
        <v>505</v>
      </c>
      <c r="D38" t="s">
        <v>118</v>
      </c>
      <c r="E38" t="s">
        <v>3370</v>
      </c>
      <c r="F38" t="s">
        <v>3388</v>
      </c>
      <c r="G38" t="s">
        <v>1888</v>
      </c>
      <c r="H38" t="s">
        <v>3419</v>
      </c>
      <c r="I38" t="s">
        <v>4179</v>
      </c>
      <c r="J38" t="s">
        <v>2683</v>
      </c>
      <c r="K38" t="s">
        <v>3363</v>
      </c>
      <c r="L38" t="s">
        <v>3454</v>
      </c>
      <c r="M38" t="s">
        <v>367</v>
      </c>
      <c r="N38" t="s">
        <v>2556</v>
      </c>
      <c r="O38" t="s">
        <v>3498</v>
      </c>
      <c r="P38" t="s">
        <v>3513</v>
      </c>
      <c r="Q38" t="s">
        <v>3325</v>
      </c>
    </row>
    <row r="39" spans="1:17" x14ac:dyDescent="0.35">
      <c r="A39" t="s">
        <v>31</v>
      </c>
      <c r="B39" t="s">
        <v>3326</v>
      </c>
      <c r="C39" t="s">
        <v>605</v>
      </c>
      <c r="D39" t="s">
        <v>118</v>
      </c>
      <c r="E39" t="s">
        <v>274</v>
      </c>
      <c r="F39" t="s">
        <v>118</v>
      </c>
      <c r="G39" t="s">
        <v>208</v>
      </c>
      <c r="H39" t="s">
        <v>1226</v>
      </c>
      <c r="I39" t="s">
        <v>168</v>
      </c>
      <c r="J39" t="s">
        <v>118</v>
      </c>
      <c r="K39" t="s">
        <v>994</v>
      </c>
      <c r="L39" t="s">
        <v>118</v>
      </c>
      <c r="M39" t="s">
        <v>205</v>
      </c>
      <c r="N39" t="s">
        <v>822</v>
      </c>
      <c r="O39" t="s">
        <v>118</v>
      </c>
      <c r="P39" t="s">
        <v>118</v>
      </c>
      <c r="Q39" t="s">
        <v>118</v>
      </c>
    </row>
    <row r="40" spans="1:17" x14ac:dyDescent="0.35">
      <c r="A40" s="1" t="s">
        <v>32</v>
      </c>
      <c r="B40" t="s">
        <v>3327</v>
      </c>
      <c r="C40" t="s">
        <v>4152</v>
      </c>
      <c r="D40" t="s">
        <v>3602</v>
      </c>
      <c r="E40" t="s">
        <v>3371</v>
      </c>
      <c r="F40" t="s">
        <v>3389</v>
      </c>
      <c r="G40" t="s">
        <v>3403</v>
      </c>
      <c r="H40" t="s">
        <v>3420</v>
      </c>
      <c r="I40" t="s">
        <v>4180</v>
      </c>
      <c r="J40" t="s">
        <v>3442</v>
      </c>
      <c r="K40" t="s">
        <v>3590</v>
      </c>
      <c r="L40" t="s">
        <v>3455</v>
      </c>
      <c r="M40" t="s">
        <v>3468</v>
      </c>
      <c r="N40" t="s">
        <v>3482</v>
      </c>
      <c r="O40" t="s">
        <v>3499</v>
      </c>
      <c r="P40" t="s">
        <v>3514</v>
      </c>
      <c r="Q40" t="s">
        <v>3530</v>
      </c>
    </row>
    <row r="41" spans="1:17" x14ac:dyDescent="0.35">
      <c r="A41" s="1" t="s">
        <v>33</v>
      </c>
      <c r="B41" t="s">
        <v>783</v>
      </c>
      <c r="C41" t="s">
        <v>158</v>
      </c>
      <c r="D41" t="s">
        <v>118</v>
      </c>
      <c r="E41" t="s">
        <v>131</v>
      </c>
      <c r="F41" t="s">
        <v>131</v>
      </c>
      <c r="G41" t="s">
        <v>131</v>
      </c>
      <c r="H41" t="s">
        <v>170</v>
      </c>
      <c r="I41" t="s">
        <v>118</v>
      </c>
      <c r="J41" t="s">
        <v>170</v>
      </c>
      <c r="K41" t="s">
        <v>170</v>
      </c>
      <c r="L41" t="s">
        <v>131</v>
      </c>
      <c r="M41" t="s">
        <v>135</v>
      </c>
      <c r="N41" t="s">
        <v>140</v>
      </c>
      <c r="O41" t="s">
        <v>131</v>
      </c>
      <c r="P41" t="s">
        <v>135</v>
      </c>
      <c r="Q41" t="s">
        <v>131</v>
      </c>
    </row>
    <row r="42" spans="1:17" x14ac:dyDescent="0.35">
      <c r="A42" s="1" t="s">
        <v>34</v>
      </c>
      <c r="B42" t="s">
        <v>584</v>
      </c>
      <c r="C42" t="s">
        <v>210</v>
      </c>
      <c r="D42" t="s">
        <v>408</v>
      </c>
      <c r="E42" t="s">
        <v>256</v>
      </c>
      <c r="F42" t="s">
        <v>2082</v>
      </c>
      <c r="G42" t="s">
        <v>709</v>
      </c>
      <c r="H42" t="s">
        <v>418</v>
      </c>
      <c r="I42" t="s">
        <v>172</v>
      </c>
      <c r="J42" t="s">
        <v>319</v>
      </c>
      <c r="K42" t="s">
        <v>144</v>
      </c>
      <c r="L42" t="s">
        <v>306</v>
      </c>
      <c r="M42" t="s">
        <v>319</v>
      </c>
      <c r="N42" t="s">
        <v>145</v>
      </c>
      <c r="O42" t="s">
        <v>1406</v>
      </c>
      <c r="P42" t="s">
        <v>1086</v>
      </c>
      <c r="Q42" t="s">
        <v>1067</v>
      </c>
    </row>
    <row r="43" spans="1:17" x14ac:dyDescent="0.35">
      <c r="A43" t="s">
        <v>35</v>
      </c>
      <c r="B43" t="s">
        <v>260</v>
      </c>
      <c r="C43" t="s">
        <v>1355</v>
      </c>
      <c r="D43" t="s">
        <v>194</v>
      </c>
      <c r="E43" t="s">
        <v>419</v>
      </c>
      <c r="F43" t="s">
        <v>962</v>
      </c>
      <c r="G43" t="s">
        <v>1698</v>
      </c>
      <c r="H43" t="s">
        <v>283</v>
      </c>
      <c r="I43" t="s">
        <v>338</v>
      </c>
      <c r="J43" t="s">
        <v>172</v>
      </c>
      <c r="K43" t="s">
        <v>584</v>
      </c>
      <c r="L43" t="s">
        <v>832</v>
      </c>
      <c r="M43" t="s">
        <v>125</v>
      </c>
      <c r="N43" t="s">
        <v>194</v>
      </c>
      <c r="O43" t="s">
        <v>1181</v>
      </c>
      <c r="P43" t="s">
        <v>194</v>
      </c>
      <c r="Q43" t="s">
        <v>194</v>
      </c>
    </row>
    <row r="44" spans="1:17" x14ac:dyDescent="0.35">
      <c r="A44" t="s">
        <v>36</v>
      </c>
      <c r="B44" t="s">
        <v>3328</v>
      </c>
      <c r="C44" t="s">
        <v>772</v>
      </c>
      <c r="D44" t="s">
        <v>299</v>
      </c>
      <c r="E44" t="s">
        <v>1796</v>
      </c>
      <c r="F44" t="s">
        <v>197</v>
      </c>
      <c r="G44" t="s">
        <v>2083</v>
      </c>
      <c r="H44" t="s">
        <v>3421</v>
      </c>
      <c r="I44" t="s">
        <v>872</v>
      </c>
      <c r="J44" t="s">
        <v>710</v>
      </c>
      <c r="K44" t="s">
        <v>1150</v>
      </c>
      <c r="L44" t="s">
        <v>895</v>
      </c>
      <c r="M44" t="s">
        <v>1146</v>
      </c>
      <c r="N44" t="s">
        <v>153</v>
      </c>
      <c r="O44" t="s">
        <v>1605</v>
      </c>
      <c r="P44" t="s">
        <v>992</v>
      </c>
      <c r="Q44" t="s">
        <v>868</v>
      </c>
    </row>
    <row r="45" spans="1:17" x14ac:dyDescent="0.35">
      <c r="A45" t="s">
        <v>37</v>
      </c>
      <c r="B45" t="s">
        <v>84</v>
      </c>
      <c r="C45" t="s">
        <v>84</v>
      </c>
      <c r="D45" t="s">
        <v>84</v>
      </c>
      <c r="E45" t="s">
        <v>84</v>
      </c>
      <c r="F45" t="s">
        <v>84</v>
      </c>
      <c r="G45" t="s">
        <v>84</v>
      </c>
      <c r="H45" t="s">
        <v>84</v>
      </c>
      <c r="I45" t="s">
        <v>84</v>
      </c>
      <c r="J45" t="s">
        <v>84</v>
      </c>
      <c r="K45" t="s">
        <v>84</v>
      </c>
      <c r="L45" t="s">
        <v>84</v>
      </c>
      <c r="M45" t="s">
        <v>84</v>
      </c>
      <c r="N45" t="s">
        <v>84</v>
      </c>
      <c r="O45" t="s">
        <v>84</v>
      </c>
      <c r="P45" t="s">
        <v>84</v>
      </c>
      <c r="Q45" t="s">
        <v>84</v>
      </c>
    </row>
    <row r="46" spans="1:17" x14ac:dyDescent="0.35">
      <c r="A46" s="1" t="s">
        <v>38</v>
      </c>
      <c r="B46" t="s">
        <v>3329</v>
      </c>
      <c r="C46" t="s">
        <v>4153</v>
      </c>
      <c r="D46" t="s">
        <v>854</v>
      </c>
      <c r="E46" t="s">
        <v>3372</v>
      </c>
      <c r="F46" t="s">
        <v>2657</v>
      </c>
      <c r="G46" t="s">
        <v>3404</v>
      </c>
      <c r="H46" t="s">
        <v>3422</v>
      </c>
      <c r="I46" t="s">
        <v>4181</v>
      </c>
      <c r="J46" t="s">
        <v>3343</v>
      </c>
      <c r="K46" t="s">
        <v>3591</v>
      </c>
      <c r="L46" t="s">
        <v>3456</v>
      </c>
      <c r="M46" t="s">
        <v>3469</v>
      </c>
      <c r="N46" t="s">
        <v>3483</v>
      </c>
      <c r="O46" t="s">
        <v>3500</v>
      </c>
      <c r="P46" t="s">
        <v>3515</v>
      </c>
      <c r="Q46" t="s">
        <v>3531</v>
      </c>
    </row>
    <row r="47" spans="1:17" x14ac:dyDescent="0.35">
      <c r="A47" s="1" t="s">
        <v>39</v>
      </c>
      <c r="B47" t="s">
        <v>452</v>
      </c>
      <c r="C47" t="s">
        <v>248</v>
      </c>
      <c r="D47" t="s">
        <v>446</v>
      </c>
      <c r="E47" t="s">
        <v>3373</v>
      </c>
      <c r="F47" t="s">
        <v>244</v>
      </c>
      <c r="G47" t="s">
        <v>312</v>
      </c>
      <c r="H47" t="s">
        <v>2512</v>
      </c>
      <c r="I47" t="s">
        <v>4182</v>
      </c>
      <c r="J47" t="s">
        <v>150</v>
      </c>
      <c r="K47" t="s">
        <v>2097</v>
      </c>
      <c r="L47" t="s">
        <v>1530</v>
      </c>
      <c r="M47" t="s">
        <v>2692</v>
      </c>
      <c r="N47" t="s">
        <v>200</v>
      </c>
      <c r="O47" t="s">
        <v>1917</v>
      </c>
      <c r="P47" t="s">
        <v>333</v>
      </c>
      <c r="Q47" t="s">
        <v>971</v>
      </c>
    </row>
    <row r="48" spans="1:17" x14ac:dyDescent="0.35">
      <c r="A48" t="s">
        <v>40</v>
      </c>
      <c r="B48" t="s">
        <v>1636</v>
      </c>
      <c r="C48" t="s">
        <v>3354</v>
      </c>
      <c r="D48" t="s">
        <v>1502</v>
      </c>
      <c r="E48" t="s">
        <v>587</v>
      </c>
      <c r="F48" t="s">
        <v>201</v>
      </c>
      <c r="G48" t="s">
        <v>243</v>
      </c>
      <c r="H48" t="s">
        <v>891</v>
      </c>
      <c r="I48" t="s">
        <v>736</v>
      </c>
      <c r="J48" t="s">
        <v>951</v>
      </c>
      <c r="K48" t="s">
        <v>742</v>
      </c>
      <c r="L48" t="s">
        <v>2096</v>
      </c>
      <c r="M48" t="s">
        <v>819</v>
      </c>
      <c r="N48" t="s">
        <v>734</v>
      </c>
      <c r="O48" t="s">
        <v>2022</v>
      </c>
      <c r="P48" t="s">
        <v>2741</v>
      </c>
      <c r="Q48" t="s">
        <v>637</v>
      </c>
    </row>
    <row r="49" spans="1:17" x14ac:dyDescent="0.35">
      <c r="A49" t="s">
        <v>41</v>
      </c>
      <c r="B49" t="s">
        <v>3330</v>
      </c>
      <c r="C49" t="s">
        <v>4154</v>
      </c>
      <c r="D49" t="s">
        <v>118</v>
      </c>
      <c r="E49" t="s">
        <v>3374</v>
      </c>
      <c r="F49" t="s">
        <v>231</v>
      </c>
      <c r="G49" t="s">
        <v>3405</v>
      </c>
      <c r="H49" t="s">
        <v>3423</v>
      </c>
      <c r="I49" t="s">
        <v>4183</v>
      </c>
      <c r="J49" t="s">
        <v>3443</v>
      </c>
      <c r="K49" t="s">
        <v>3592</v>
      </c>
      <c r="L49" t="s">
        <v>3457</v>
      </c>
      <c r="M49" t="s">
        <v>3470</v>
      </c>
      <c r="N49" t="s">
        <v>3484</v>
      </c>
      <c r="O49" t="s">
        <v>3501</v>
      </c>
      <c r="P49" t="s">
        <v>3516</v>
      </c>
      <c r="Q49" t="s">
        <v>3532</v>
      </c>
    </row>
    <row r="50" spans="1:17" x14ac:dyDescent="0.35">
      <c r="A50" t="s">
        <v>42</v>
      </c>
      <c r="B50" t="s">
        <v>3331</v>
      </c>
      <c r="C50" t="s">
        <v>4155</v>
      </c>
      <c r="D50" t="s">
        <v>118</v>
      </c>
      <c r="E50" t="s">
        <v>118</v>
      </c>
      <c r="F50" t="s">
        <v>118</v>
      </c>
      <c r="G50" t="s">
        <v>118</v>
      </c>
      <c r="H50" t="s">
        <v>593</v>
      </c>
      <c r="I50" t="s">
        <v>4184</v>
      </c>
      <c r="J50" t="s">
        <v>1029</v>
      </c>
      <c r="K50" t="s">
        <v>856</v>
      </c>
      <c r="L50" t="s">
        <v>118</v>
      </c>
      <c r="M50" t="s">
        <v>118</v>
      </c>
      <c r="N50" t="s">
        <v>118</v>
      </c>
      <c r="O50" t="s">
        <v>118</v>
      </c>
      <c r="P50" t="s">
        <v>118</v>
      </c>
      <c r="Q50" t="s">
        <v>208</v>
      </c>
    </row>
    <row r="51" spans="1:17" x14ac:dyDescent="0.35">
      <c r="A51" t="s">
        <v>43</v>
      </c>
      <c r="B51" t="s">
        <v>84</v>
      </c>
      <c r="C51" t="s">
        <v>84</v>
      </c>
      <c r="D51" t="s">
        <v>84</v>
      </c>
      <c r="E51" t="s">
        <v>84</v>
      </c>
      <c r="F51" t="s">
        <v>84</v>
      </c>
      <c r="G51" t="s">
        <v>84</v>
      </c>
      <c r="H51" t="s">
        <v>84</v>
      </c>
      <c r="I51" t="s">
        <v>84</v>
      </c>
      <c r="J51" t="s">
        <v>84</v>
      </c>
      <c r="K51" t="s">
        <v>84</v>
      </c>
      <c r="L51" t="s">
        <v>84</v>
      </c>
      <c r="M51" t="s">
        <v>84</v>
      </c>
      <c r="N51" t="s">
        <v>84</v>
      </c>
      <c r="O51" t="s">
        <v>84</v>
      </c>
      <c r="P51" t="s">
        <v>84</v>
      </c>
      <c r="Q51" t="s">
        <v>84</v>
      </c>
    </row>
    <row r="52" spans="1:17" x14ac:dyDescent="0.35">
      <c r="A52" t="s">
        <v>44</v>
      </c>
      <c r="B52" t="s">
        <v>3332</v>
      </c>
      <c r="C52" t="s">
        <v>4156</v>
      </c>
      <c r="D52" t="s">
        <v>130</v>
      </c>
      <c r="E52" t="s">
        <v>3375</v>
      </c>
      <c r="F52" t="s">
        <v>3390</v>
      </c>
      <c r="G52" t="s">
        <v>3406</v>
      </c>
      <c r="H52" t="s">
        <v>3424</v>
      </c>
      <c r="I52" t="s">
        <v>3434</v>
      </c>
      <c r="J52" t="s">
        <v>3444</v>
      </c>
      <c r="K52" t="s">
        <v>3593</v>
      </c>
      <c r="L52" t="s">
        <v>3458</v>
      </c>
      <c r="M52" t="s">
        <v>2491</v>
      </c>
      <c r="N52" t="s">
        <v>3485</v>
      </c>
      <c r="O52" t="s">
        <v>3502</v>
      </c>
      <c r="P52" t="s">
        <v>3517</v>
      </c>
      <c r="Q52" t="s">
        <v>2520</v>
      </c>
    </row>
    <row r="53" spans="1:17" x14ac:dyDescent="0.35">
      <c r="A53" t="s">
        <v>45</v>
      </c>
      <c r="B53" t="s">
        <v>3333</v>
      </c>
      <c r="C53" t="s">
        <v>3356</v>
      </c>
      <c r="D53" t="s">
        <v>130</v>
      </c>
      <c r="E53" t="s">
        <v>3376</v>
      </c>
      <c r="F53" t="s">
        <v>3391</v>
      </c>
      <c r="G53" t="s">
        <v>3407</v>
      </c>
      <c r="H53" t="s">
        <v>3425</v>
      </c>
      <c r="I53" t="s">
        <v>3640</v>
      </c>
      <c r="J53" t="s">
        <v>3445</v>
      </c>
      <c r="K53" t="s">
        <v>1413</v>
      </c>
      <c r="L53" t="s">
        <v>3459</v>
      </c>
      <c r="M53" t="s">
        <v>3471</v>
      </c>
      <c r="N53" t="s">
        <v>3486</v>
      </c>
      <c r="O53" t="s">
        <v>3503</v>
      </c>
      <c r="P53" t="s">
        <v>3518</v>
      </c>
      <c r="Q53" t="s">
        <v>3533</v>
      </c>
    </row>
    <row r="54" spans="1:17" x14ac:dyDescent="0.35">
      <c r="A54" t="s">
        <v>46</v>
      </c>
      <c r="B54" t="s">
        <v>3334</v>
      </c>
      <c r="C54" t="s">
        <v>4157</v>
      </c>
      <c r="D54" t="s">
        <v>3603</v>
      </c>
      <c r="E54" t="s">
        <v>1104</v>
      </c>
      <c r="F54" t="s">
        <v>3392</v>
      </c>
      <c r="G54" t="s">
        <v>3408</v>
      </c>
      <c r="H54" t="s">
        <v>3426</v>
      </c>
      <c r="I54" t="s">
        <v>4185</v>
      </c>
      <c r="J54" t="s">
        <v>3446</v>
      </c>
      <c r="K54" t="s">
        <v>3111</v>
      </c>
      <c r="L54" t="s">
        <v>1644</v>
      </c>
      <c r="M54" t="s">
        <v>1393</v>
      </c>
      <c r="N54" t="s">
        <v>3487</v>
      </c>
      <c r="O54" t="s">
        <v>3504</v>
      </c>
      <c r="P54" t="s">
        <v>3519</v>
      </c>
      <c r="Q54" t="s">
        <v>1717</v>
      </c>
    </row>
    <row r="55" spans="1:17" x14ac:dyDescent="0.35">
      <c r="A55" t="s">
        <v>47</v>
      </c>
      <c r="B55" t="s">
        <v>3335</v>
      </c>
      <c r="C55" t="s">
        <v>2441</v>
      </c>
      <c r="D55" t="s">
        <v>3604</v>
      </c>
      <c r="E55" t="s">
        <v>3377</v>
      </c>
      <c r="F55" t="s">
        <v>3393</v>
      </c>
      <c r="G55" t="s">
        <v>3409</v>
      </c>
      <c r="H55" t="s">
        <v>3427</v>
      </c>
      <c r="I55" t="s">
        <v>3435</v>
      </c>
      <c r="J55" t="s">
        <v>3447</v>
      </c>
      <c r="K55" t="s">
        <v>3594</v>
      </c>
      <c r="L55" t="s">
        <v>3460</v>
      </c>
      <c r="M55" t="s">
        <v>3472</v>
      </c>
      <c r="N55" t="s">
        <v>3488</v>
      </c>
      <c r="O55" t="s">
        <v>3505</v>
      </c>
      <c r="P55" t="s">
        <v>3520</v>
      </c>
      <c r="Q55" t="s">
        <v>3534</v>
      </c>
    </row>
    <row r="56" spans="1:17" x14ac:dyDescent="0.35">
      <c r="A56" s="2" t="s">
        <v>48</v>
      </c>
      <c r="B56" t="s">
        <v>3323</v>
      </c>
      <c r="C56" t="s">
        <v>4150</v>
      </c>
      <c r="D56" t="s">
        <v>3601</v>
      </c>
      <c r="E56" t="s">
        <v>2231</v>
      </c>
      <c r="F56" t="s">
        <v>3386</v>
      </c>
      <c r="G56" t="s">
        <v>3401</v>
      </c>
      <c r="H56" t="s">
        <v>3417</v>
      </c>
      <c r="I56" t="s">
        <v>975</v>
      </c>
      <c r="J56" t="s">
        <v>3440</v>
      </c>
      <c r="K56" t="s">
        <v>3588</v>
      </c>
      <c r="L56" t="s">
        <v>2789</v>
      </c>
      <c r="M56" t="s">
        <v>3467</v>
      </c>
      <c r="N56" t="s">
        <v>3480</v>
      </c>
      <c r="O56" t="s">
        <v>3496</v>
      </c>
      <c r="P56" t="s">
        <v>3511</v>
      </c>
      <c r="Q56" t="s">
        <v>3529</v>
      </c>
    </row>
    <row r="57" spans="1:17" x14ac:dyDescent="0.35">
      <c r="A57" t="s">
        <v>49</v>
      </c>
      <c r="B57" t="s">
        <v>3223</v>
      </c>
      <c r="C57" t="s">
        <v>3357</v>
      </c>
      <c r="D57" t="s">
        <v>118</v>
      </c>
      <c r="E57" t="s">
        <v>987</v>
      </c>
      <c r="F57" t="s">
        <v>168</v>
      </c>
      <c r="G57" t="s">
        <v>182</v>
      </c>
      <c r="H57" t="s">
        <v>1333</v>
      </c>
      <c r="I57" t="s">
        <v>1464</v>
      </c>
      <c r="J57" t="s">
        <v>2288</v>
      </c>
      <c r="K57" t="s">
        <v>399</v>
      </c>
      <c r="L57" t="s">
        <v>161</v>
      </c>
      <c r="M57" t="s">
        <v>1705</v>
      </c>
      <c r="N57" t="s">
        <v>295</v>
      </c>
      <c r="O57" t="s">
        <v>1712</v>
      </c>
      <c r="P57" t="s">
        <v>1000</v>
      </c>
      <c r="Q57" t="s">
        <v>825</v>
      </c>
    </row>
    <row r="58" spans="1:17" x14ac:dyDescent="0.35">
      <c r="A58" t="s">
        <v>50</v>
      </c>
      <c r="B58" t="s">
        <v>908</v>
      </c>
      <c r="C58" t="s">
        <v>287</v>
      </c>
      <c r="D58" t="s">
        <v>118</v>
      </c>
      <c r="E58" t="s">
        <v>1290</v>
      </c>
      <c r="F58" t="s">
        <v>142</v>
      </c>
      <c r="G58" t="s">
        <v>742</v>
      </c>
      <c r="H58" t="s">
        <v>295</v>
      </c>
      <c r="I58" t="s">
        <v>323</v>
      </c>
      <c r="J58" t="s">
        <v>1593</v>
      </c>
      <c r="K58" t="s">
        <v>818</v>
      </c>
      <c r="L58" t="s">
        <v>3319</v>
      </c>
      <c r="M58" t="s">
        <v>1397</v>
      </c>
      <c r="N58" t="s">
        <v>139</v>
      </c>
      <c r="O58" t="s">
        <v>205</v>
      </c>
      <c r="P58" t="s">
        <v>742</v>
      </c>
      <c r="Q58" t="s">
        <v>2287</v>
      </c>
    </row>
    <row r="59" spans="1:17" x14ac:dyDescent="0.35">
      <c r="A59" t="s">
        <v>51</v>
      </c>
      <c r="B59" t="s">
        <v>1473</v>
      </c>
      <c r="C59" t="s">
        <v>871</v>
      </c>
      <c r="D59" t="s">
        <v>1687</v>
      </c>
      <c r="E59" t="s">
        <v>1120</v>
      </c>
      <c r="F59" t="s">
        <v>213</v>
      </c>
      <c r="G59" t="s">
        <v>431</v>
      </c>
      <c r="H59" t="s">
        <v>818</v>
      </c>
      <c r="I59" t="s">
        <v>1378</v>
      </c>
      <c r="J59" t="s">
        <v>183</v>
      </c>
      <c r="K59" t="s">
        <v>1276</v>
      </c>
      <c r="L59" t="s">
        <v>2200</v>
      </c>
      <c r="M59" t="s">
        <v>908</v>
      </c>
      <c r="N59" t="s">
        <v>3489</v>
      </c>
      <c r="O59" t="s">
        <v>849</v>
      </c>
      <c r="P59" t="s">
        <v>312</v>
      </c>
      <c r="Q59" t="s">
        <v>3535</v>
      </c>
    </row>
    <row r="60" spans="1:17" x14ac:dyDescent="0.35">
      <c r="A60" t="s">
        <v>52</v>
      </c>
      <c r="B60" t="s">
        <v>1371</v>
      </c>
      <c r="C60" t="s">
        <v>2330</v>
      </c>
      <c r="D60" t="s">
        <v>266</v>
      </c>
      <c r="E60" t="s">
        <v>424</v>
      </c>
      <c r="F60" t="s">
        <v>252</v>
      </c>
      <c r="G60" t="s">
        <v>235</v>
      </c>
      <c r="H60" t="s">
        <v>1000</v>
      </c>
      <c r="I60" t="s">
        <v>3436</v>
      </c>
      <c r="J60" t="s">
        <v>1094</v>
      </c>
      <c r="K60" t="s">
        <v>355</v>
      </c>
      <c r="L60" t="s">
        <v>1467</v>
      </c>
      <c r="M60" t="s">
        <v>185</v>
      </c>
      <c r="N60" t="s">
        <v>195</v>
      </c>
      <c r="O60" t="s">
        <v>462</v>
      </c>
      <c r="P60" t="s">
        <v>595</v>
      </c>
      <c r="Q60" t="s">
        <v>3536</v>
      </c>
    </row>
    <row r="61" spans="1:17" x14ac:dyDescent="0.35">
      <c r="A61" s="1" t="s">
        <v>53</v>
      </c>
      <c r="B61" t="s">
        <v>162</v>
      </c>
      <c r="C61" t="s">
        <v>846</v>
      </c>
      <c r="D61" t="s">
        <v>3605</v>
      </c>
      <c r="E61" t="s">
        <v>2013</v>
      </c>
      <c r="F61" t="s">
        <v>312</v>
      </c>
      <c r="G61" t="s">
        <v>721</v>
      </c>
      <c r="H61" t="s">
        <v>646</v>
      </c>
      <c r="I61" t="s">
        <v>669</v>
      </c>
      <c r="J61" t="s">
        <v>1758</v>
      </c>
      <c r="K61" t="s">
        <v>1642</v>
      </c>
      <c r="L61" t="s">
        <v>719</v>
      </c>
      <c r="M61" t="s">
        <v>253</v>
      </c>
      <c r="N61" t="s">
        <v>688</v>
      </c>
      <c r="O61" t="s">
        <v>908</v>
      </c>
      <c r="P61" t="s">
        <v>183</v>
      </c>
      <c r="Q61" t="s">
        <v>774</v>
      </c>
    </row>
    <row r="62" spans="1:17" x14ac:dyDescent="0.35">
      <c r="A62" t="s">
        <v>54</v>
      </c>
      <c r="B62" t="s">
        <v>3336</v>
      </c>
      <c r="C62" t="s">
        <v>4158</v>
      </c>
      <c r="D62" t="s">
        <v>118</v>
      </c>
      <c r="E62" t="s">
        <v>3378</v>
      </c>
      <c r="F62" t="s">
        <v>3394</v>
      </c>
      <c r="G62" t="s">
        <v>3410</v>
      </c>
      <c r="H62" t="s">
        <v>3428</v>
      </c>
      <c r="I62" t="s">
        <v>3437</v>
      </c>
      <c r="J62" t="s">
        <v>1770</v>
      </c>
      <c r="K62" t="s">
        <v>3595</v>
      </c>
      <c r="L62" t="s">
        <v>3461</v>
      </c>
      <c r="M62" t="s">
        <v>3473</v>
      </c>
      <c r="N62" t="s">
        <v>3490</v>
      </c>
      <c r="O62" t="s">
        <v>3506</v>
      </c>
      <c r="P62" t="s">
        <v>3521</v>
      </c>
      <c r="Q62" t="s">
        <v>3537</v>
      </c>
    </row>
    <row r="63" spans="1:17" x14ac:dyDescent="0.35">
      <c r="A63" t="s">
        <v>55</v>
      </c>
      <c r="B63" t="s">
        <v>3337</v>
      </c>
      <c r="C63" t="s">
        <v>3358</v>
      </c>
      <c r="D63" t="s">
        <v>118</v>
      </c>
      <c r="E63" t="s">
        <v>3379</v>
      </c>
      <c r="F63" t="s">
        <v>3395</v>
      </c>
      <c r="G63" t="s">
        <v>3411</v>
      </c>
      <c r="H63" t="s">
        <v>3429</v>
      </c>
      <c r="I63" t="s">
        <v>4186</v>
      </c>
      <c r="J63" t="s">
        <v>3448</v>
      </c>
      <c r="K63" t="s">
        <v>3596</v>
      </c>
      <c r="L63" t="s">
        <v>3462</v>
      </c>
      <c r="M63" t="s">
        <v>3474</v>
      </c>
      <c r="N63" t="s">
        <v>3491</v>
      </c>
      <c r="O63" t="s">
        <v>3507</v>
      </c>
      <c r="P63" t="s">
        <v>3522</v>
      </c>
      <c r="Q63" t="s">
        <v>3538</v>
      </c>
    </row>
    <row r="64" spans="1:17" x14ac:dyDescent="0.35">
      <c r="A64" t="s">
        <v>56</v>
      </c>
      <c r="B64" t="s">
        <v>3338</v>
      </c>
      <c r="C64" t="s">
        <v>4159</v>
      </c>
      <c r="D64" t="s">
        <v>3606</v>
      </c>
      <c r="E64" t="s">
        <v>3380</v>
      </c>
      <c r="F64" t="s">
        <v>3396</v>
      </c>
      <c r="G64" t="s">
        <v>3412</v>
      </c>
      <c r="H64" t="s">
        <v>3430</v>
      </c>
      <c r="I64" t="s">
        <v>4187</v>
      </c>
      <c r="J64" t="s">
        <v>3449</v>
      </c>
      <c r="K64" t="s">
        <v>3597</v>
      </c>
      <c r="L64" t="s">
        <v>3463</v>
      </c>
      <c r="M64" t="s">
        <v>3475</v>
      </c>
      <c r="N64" t="s">
        <v>3492</v>
      </c>
      <c r="O64" t="s">
        <v>3508</v>
      </c>
      <c r="P64" t="s">
        <v>3523</v>
      </c>
      <c r="Q64" t="s">
        <v>3539</v>
      </c>
    </row>
    <row r="65" spans="1:17" x14ac:dyDescent="0.35">
      <c r="A65" t="s">
        <v>57</v>
      </c>
      <c r="B65" t="s">
        <v>3339</v>
      </c>
      <c r="C65" t="s">
        <v>3359</v>
      </c>
      <c r="D65" t="s">
        <v>3607</v>
      </c>
      <c r="E65" t="s">
        <v>3381</v>
      </c>
      <c r="F65" t="s">
        <v>3397</v>
      </c>
      <c r="G65" t="s">
        <v>3413</v>
      </c>
      <c r="H65" t="s">
        <v>3431</v>
      </c>
      <c r="I65" t="s">
        <v>3438</v>
      </c>
      <c r="J65" t="s">
        <v>3450</v>
      </c>
      <c r="K65" t="s">
        <v>3598</v>
      </c>
      <c r="L65" t="s">
        <v>3464</v>
      </c>
      <c r="M65" t="s">
        <v>3476</v>
      </c>
      <c r="N65" t="s">
        <v>3493</v>
      </c>
      <c r="O65" t="s">
        <v>3509</v>
      </c>
      <c r="P65" t="s">
        <v>3524</v>
      </c>
      <c r="Q65" t="s">
        <v>3540</v>
      </c>
    </row>
    <row r="66" spans="1:17" x14ac:dyDescent="0.35">
      <c r="A66" t="s">
        <v>58</v>
      </c>
      <c r="B66" t="s">
        <v>3327</v>
      </c>
      <c r="C66" t="s">
        <v>4152</v>
      </c>
      <c r="D66" t="s">
        <v>3602</v>
      </c>
      <c r="E66" t="s">
        <v>3371</v>
      </c>
      <c r="F66" t="s">
        <v>3389</v>
      </c>
      <c r="G66" t="s">
        <v>3403</v>
      </c>
      <c r="H66" t="s">
        <v>3420</v>
      </c>
      <c r="I66" t="s">
        <v>4180</v>
      </c>
      <c r="J66" t="s">
        <v>3442</v>
      </c>
      <c r="K66" t="s">
        <v>3590</v>
      </c>
      <c r="L66" t="s">
        <v>3455</v>
      </c>
      <c r="M66" t="s">
        <v>3468</v>
      </c>
      <c r="N66" t="s">
        <v>3482</v>
      </c>
      <c r="O66" t="s">
        <v>3499</v>
      </c>
      <c r="P66" t="s">
        <v>3514</v>
      </c>
      <c r="Q66" t="s">
        <v>3530</v>
      </c>
    </row>
    <row r="67" spans="1:17" x14ac:dyDescent="0.35">
      <c r="A67" t="s">
        <v>59</v>
      </c>
      <c r="B67" t="s">
        <v>2618</v>
      </c>
      <c r="C67" t="s">
        <v>127</v>
      </c>
      <c r="D67" t="s">
        <v>118</v>
      </c>
      <c r="E67" t="s">
        <v>118</v>
      </c>
      <c r="F67" t="s">
        <v>118</v>
      </c>
      <c r="G67" t="s">
        <v>118</v>
      </c>
      <c r="H67" t="s">
        <v>118</v>
      </c>
      <c r="I67" t="s">
        <v>118</v>
      </c>
      <c r="J67" t="s">
        <v>118</v>
      </c>
      <c r="K67" t="s">
        <v>118</v>
      </c>
      <c r="L67" t="s">
        <v>118</v>
      </c>
      <c r="M67" t="s">
        <v>118</v>
      </c>
      <c r="N67" t="s">
        <v>118</v>
      </c>
      <c r="O67" t="s">
        <v>118</v>
      </c>
      <c r="P67" t="s">
        <v>118</v>
      </c>
      <c r="Q67" t="s">
        <v>118</v>
      </c>
    </row>
    <row r="68" spans="1:17" x14ac:dyDescent="0.35">
      <c r="A68" t="s">
        <v>60</v>
      </c>
      <c r="B68" t="s">
        <v>3340</v>
      </c>
      <c r="C68" t="s">
        <v>3360</v>
      </c>
      <c r="D68" t="s">
        <v>118</v>
      </c>
      <c r="E68" t="s">
        <v>118</v>
      </c>
      <c r="F68" t="s">
        <v>118</v>
      </c>
      <c r="G68" t="s">
        <v>118</v>
      </c>
      <c r="H68" t="s">
        <v>118</v>
      </c>
      <c r="I68" t="s">
        <v>118</v>
      </c>
      <c r="J68" t="s">
        <v>118</v>
      </c>
      <c r="K68" t="s">
        <v>118</v>
      </c>
      <c r="L68" t="s">
        <v>118</v>
      </c>
      <c r="M68" t="s">
        <v>118</v>
      </c>
      <c r="N68" t="s">
        <v>118</v>
      </c>
      <c r="O68" t="s">
        <v>118</v>
      </c>
      <c r="P68" t="s">
        <v>118</v>
      </c>
      <c r="Q68" t="s">
        <v>118</v>
      </c>
    </row>
    <row r="69" spans="1:17" x14ac:dyDescent="0.35">
      <c r="A69" t="s">
        <v>61</v>
      </c>
      <c r="B69" t="s">
        <v>3341</v>
      </c>
      <c r="C69" t="s">
        <v>550</v>
      </c>
      <c r="D69" t="s">
        <v>118</v>
      </c>
      <c r="E69" t="s">
        <v>118</v>
      </c>
      <c r="F69" t="s">
        <v>118</v>
      </c>
      <c r="G69" t="s">
        <v>118</v>
      </c>
      <c r="H69" t="s">
        <v>118</v>
      </c>
      <c r="I69" t="s">
        <v>118</v>
      </c>
      <c r="J69" t="s">
        <v>118</v>
      </c>
      <c r="K69" t="s">
        <v>118</v>
      </c>
      <c r="L69" t="s">
        <v>118</v>
      </c>
      <c r="M69" t="s">
        <v>118</v>
      </c>
      <c r="N69" t="s">
        <v>118</v>
      </c>
      <c r="O69" t="s">
        <v>118</v>
      </c>
      <c r="P69" t="s">
        <v>118</v>
      </c>
      <c r="Q69" t="s">
        <v>118</v>
      </c>
    </row>
    <row r="70" spans="1:17" x14ac:dyDescent="0.35">
      <c r="A70" t="s">
        <v>62</v>
      </c>
      <c r="B70" t="s">
        <v>3342</v>
      </c>
      <c r="C70" t="s">
        <v>3361</v>
      </c>
      <c r="D70" t="s">
        <v>118</v>
      </c>
      <c r="E70" t="s">
        <v>118</v>
      </c>
      <c r="F70" t="s">
        <v>118</v>
      </c>
      <c r="G70" t="s">
        <v>118</v>
      </c>
      <c r="H70" t="s">
        <v>118</v>
      </c>
      <c r="I70" t="s">
        <v>118</v>
      </c>
      <c r="J70" t="s">
        <v>118</v>
      </c>
      <c r="K70" t="s">
        <v>118</v>
      </c>
      <c r="L70" t="s">
        <v>118</v>
      </c>
      <c r="M70" t="s">
        <v>118</v>
      </c>
      <c r="N70" t="s">
        <v>118</v>
      </c>
      <c r="O70" t="s">
        <v>118</v>
      </c>
      <c r="P70" t="s">
        <v>118</v>
      </c>
      <c r="Q70" t="s">
        <v>118</v>
      </c>
    </row>
    <row r="71" spans="1:17" x14ac:dyDescent="0.35">
      <c r="A71" t="s">
        <v>63</v>
      </c>
      <c r="B71" t="s">
        <v>3343</v>
      </c>
      <c r="C71" t="s">
        <v>3362</v>
      </c>
      <c r="D71" t="s">
        <v>118</v>
      </c>
      <c r="E71" t="s">
        <v>118</v>
      </c>
      <c r="F71" t="s">
        <v>118</v>
      </c>
      <c r="G71" t="s">
        <v>118</v>
      </c>
      <c r="H71" t="s">
        <v>118</v>
      </c>
      <c r="I71" t="s">
        <v>118</v>
      </c>
      <c r="J71" t="s">
        <v>118</v>
      </c>
      <c r="K71" t="s">
        <v>118</v>
      </c>
      <c r="L71" t="s">
        <v>118</v>
      </c>
      <c r="M71" t="s">
        <v>118</v>
      </c>
      <c r="N71" t="s">
        <v>118</v>
      </c>
      <c r="O71" t="s">
        <v>118</v>
      </c>
      <c r="P71" t="s">
        <v>118</v>
      </c>
      <c r="Q71" t="s">
        <v>118</v>
      </c>
    </row>
    <row r="72" spans="1:17" x14ac:dyDescent="0.35">
      <c r="A72" t="s">
        <v>64</v>
      </c>
      <c r="B72" t="s">
        <v>2674</v>
      </c>
      <c r="C72" t="s">
        <v>3363</v>
      </c>
      <c r="D72" t="s">
        <v>118</v>
      </c>
      <c r="E72" t="s">
        <v>118</v>
      </c>
      <c r="F72" t="s">
        <v>118</v>
      </c>
      <c r="G72" t="s">
        <v>118</v>
      </c>
      <c r="H72" t="s">
        <v>118</v>
      </c>
      <c r="I72" t="s">
        <v>118</v>
      </c>
      <c r="J72" t="s">
        <v>118</v>
      </c>
      <c r="K72" t="s">
        <v>118</v>
      </c>
      <c r="L72" t="s">
        <v>118</v>
      </c>
      <c r="M72" t="s">
        <v>118</v>
      </c>
      <c r="N72" t="s">
        <v>118</v>
      </c>
      <c r="O72" t="s">
        <v>118</v>
      </c>
      <c r="P72" t="s">
        <v>118</v>
      </c>
      <c r="Q72" t="s">
        <v>118</v>
      </c>
    </row>
    <row r="73" spans="1:17" x14ac:dyDescent="0.35">
      <c r="A73" t="s">
        <v>65</v>
      </c>
      <c r="B73" t="s">
        <v>201</v>
      </c>
      <c r="C73" t="s">
        <v>118</v>
      </c>
      <c r="D73" t="s">
        <v>118</v>
      </c>
      <c r="E73" t="s">
        <v>118</v>
      </c>
      <c r="F73" t="s">
        <v>118</v>
      </c>
      <c r="G73" t="s">
        <v>118</v>
      </c>
      <c r="H73" t="s">
        <v>118</v>
      </c>
      <c r="I73" t="s">
        <v>118</v>
      </c>
      <c r="J73" t="s">
        <v>118</v>
      </c>
      <c r="K73" t="s">
        <v>118</v>
      </c>
      <c r="L73" t="s">
        <v>118</v>
      </c>
      <c r="M73" t="s">
        <v>118</v>
      </c>
      <c r="N73" t="s">
        <v>118</v>
      </c>
      <c r="O73" t="s">
        <v>118</v>
      </c>
      <c r="P73" t="s">
        <v>118</v>
      </c>
      <c r="Q73" t="s">
        <v>118</v>
      </c>
    </row>
    <row r="74" spans="1:17" x14ac:dyDescent="0.35">
      <c r="A74" t="s">
        <v>66</v>
      </c>
      <c r="B74" t="s">
        <v>3344</v>
      </c>
      <c r="C74" t="s">
        <v>3364</v>
      </c>
      <c r="D74" t="s">
        <v>118</v>
      </c>
      <c r="E74" t="s">
        <v>118</v>
      </c>
      <c r="F74" t="s">
        <v>118</v>
      </c>
      <c r="G74" t="s">
        <v>118</v>
      </c>
      <c r="H74" t="s">
        <v>118</v>
      </c>
      <c r="I74" t="s">
        <v>118</v>
      </c>
      <c r="J74" t="s">
        <v>118</v>
      </c>
      <c r="K74" t="s">
        <v>118</v>
      </c>
      <c r="L74" t="s">
        <v>118</v>
      </c>
      <c r="M74" t="s">
        <v>118</v>
      </c>
      <c r="N74" t="s">
        <v>118</v>
      </c>
      <c r="O74" t="s">
        <v>118</v>
      </c>
      <c r="P74" t="s">
        <v>118</v>
      </c>
      <c r="Q74" t="s">
        <v>118</v>
      </c>
    </row>
    <row r="75" spans="1:17" x14ac:dyDescent="0.35">
      <c r="A75" t="s">
        <v>67</v>
      </c>
      <c r="B75" t="s">
        <v>1517</v>
      </c>
      <c r="C75" t="s">
        <v>118</v>
      </c>
      <c r="D75" t="s">
        <v>118</v>
      </c>
      <c r="E75" t="s">
        <v>118</v>
      </c>
      <c r="F75" t="s">
        <v>118</v>
      </c>
      <c r="G75" t="s">
        <v>118</v>
      </c>
      <c r="H75" t="s">
        <v>118</v>
      </c>
      <c r="I75" t="s">
        <v>118</v>
      </c>
      <c r="J75" t="s">
        <v>118</v>
      </c>
      <c r="K75" t="s">
        <v>118</v>
      </c>
      <c r="L75" t="s">
        <v>118</v>
      </c>
      <c r="M75" t="s">
        <v>118</v>
      </c>
      <c r="N75" t="s">
        <v>118</v>
      </c>
      <c r="O75" t="s">
        <v>118</v>
      </c>
      <c r="P75" t="s">
        <v>118</v>
      </c>
      <c r="Q75" t="s">
        <v>118</v>
      </c>
    </row>
    <row r="76" spans="1:17" x14ac:dyDescent="0.35">
      <c r="A76" t="s">
        <v>68</v>
      </c>
      <c r="B76" t="s">
        <v>127</v>
      </c>
      <c r="C76" t="s">
        <v>127</v>
      </c>
      <c r="D76" t="s">
        <v>118</v>
      </c>
      <c r="E76" t="s">
        <v>118</v>
      </c>
      <c r="F76" t="s">
        <v>118</v>
      </c>
      <c r="G76" t="s">
        <v>118</v>
      </c>
      <c r="H76" t="s">
        <v>118</v>
      </c>
      <c r="I76" t="s">
        <v>118</v>
      </c>
      <c r="J76" t="s">
        <v>118</v>
      </c>
      <c r="K76" t="s">
        <v>118</v>
      </c>
      <c r="L76" t="s">
        <v>118</v>
      </c>
      <c r="M76" t="s">
        <v>118</v>
      </c>
      <c r="N76" t="s">
        <v>118</v>
      </c>
      <c r="O76" t="s">
        <v>118</v>
      </c>
      <c r="P76" t="s">
        <v>118</v>
      </c>
      <c r="Q76" t="s">
        <v>118</v>
      </c>
    </row>
    <row r="77" spans="1:17" x14ac:dyDescent="0.35">
      <c r="A77" t="s">
        <v>74</v>
      </c>
      <c r="B77" t="s">
        <v>84</v>
      </c>
      <c r="C77" t="s">
        <v>84</v>
      </c>
      <c r="D77" t="s">
        <v>84</v>
      </c>
      <c r="E77" t="s">
        <v>84</v>
      </c>
      <c r="F77" t="s">
        <v>84</v>
      </c>
      <c r="G77" t="s">
        <v>84</v>
      </c>
      <c r="H77" t="s">
        <v>84</v>
      </c>
      <c r="I77" t="s">
        <v>84</v>
      </c>
      <c r="J77" t="s">
        <v>84</v>
      </c>
      <c r="K77" t="s">
        <v>84</v>
      </c>
      <c r="L77" t="s">
        <v>84</v>
      </c>
      <c r="M77" t="s">
        <v>84</v>
      </c>
      <c r="N77" t="s">
        <v>84</v>
      </c>
      <c r="O77" t="s">
        <v>84</v>
      </c>
      <c r="P77" t="s">
        <v>84</v>
      </c>
      <c r="Q77" t="s">
        <v>84</v>
      </c>
    </row>
    <row r="78" spans="1:17" x14ac:dyDescent="0.35">
      <c r="A78" s="2" t="s">
        <v>75</v>
      </c>
      <c r="B78" t="s">
        <v>3067</v>
      </c>
      <c r="C78" t="s">
        <v>118</v>
      </c>
      <c r="D78" t="s">
        <v>118</v>
      </c>
      <c r="E78" t="s">
        <v>118</v>
      </c>
      <c r="F78" t="s">
        <v>118</v>
      </c>
      <c r="G78" t="s">
        <v>118</v>
      </c>
      <c r="H78" t="s">
        <v>118</v>
      </c>
      <c r="I78" t="s">
        <v>118</v>
      </c>
      <c r="J78" t="s">
        <v>118</v>
      </c>
      <c r="K78" t="s">
        <v>118</v>
      </c>
      <c r="L78" t="s">
        <v>118</v>
      </c>
      <c r="M78" t="s">
        <v>118</v>
      </c>
      <c r="N78" t="s">
        <v>118</v>
      </c>
      <c r="O78" t="s">
        <v>118</v>
      </c>
      <c r="P78" t="s">
        <v>118</v>
      </c>
      <c r="Q78" t="s">
        <v>118</v>
      </c>
    </row>
    <row r="79" spans="1:17" x14ac:dyDescent="0.35">
      <c r="A79" s="1" t="s">
        <v>76</v>
      </c>
      <c r="B79" t="s">
        <v>3345</v>
      </c>
      <c r="C79" t="s">
        <v>130</v>
      </c>
      <c r="D79" t="s">
        <v>130</v>
      </c>
      <c r="E79" t="s">
        <v>130</v>
      </c>
      <c r="F79" t="s">
        <v>130</v>
      </c>
      <c r="G79" t="s">
        <v>130</v>
      </c>
      <c r="H79" t="s">
        <v>130</v>
      </c>
      <c r="I79" t="s">
        <v>130</v>
      </c>
      <c r="J79" t="s">
        <v>130</v>
      </c>
      <c r="K79" t="s">
        <v>130</v>
      </c>
      <c r="L79" t="s">
        <v>130</v>
      </c>
      <c r="M79" t="s">
        <v>130</v>
      </c>
      <c r="N79" t="s">
        <v>130</v>
      </c>
      <c r="O79" t="s">
        <v>130</v>
      </c>
      <c r="P79" t="s">
        <v>130</v>
      </c>
      <c r="Q79" t="s">
        <v>130</v>
      </c>
    </row>
    <row r="80" spans="1:17" x14ac:dyDescent="0.35">
      <c r="A80" t="s">
        <v>77</v>
      </c>
      <c r="B80" t="s">
        <v>118</v>
      </c>
      <c r="C80" t="s">
        <v>118</v>
      </c>
      <c r="D80" t="s">
        <v>118</v>
      </c>
      <c r="E80" t="s">
        <v>118</v>
      </c>
      <c r="F80" t="s">
        <v>118</v>
      </c>
      <c r="G80" t="s">
        <v>118</v>
      </c>
      <c r="H80" t="s">
        <v>118</v>
      </c>
      <c r="I80" t="s">
        <v>118</v>
      </c>
      <c r="J80" t="s">
        <v>118</v>
      </c>
      <c r="K80" t="s">
        <v>118</v>
      </c>
      <c r="L80" t="s">
        <v>118</v>
      </c>
      <c r="M80" t="s">
        <v>118</v>
      </c>
      <c r="N80" t="s">
        <v>118</v>
      </c>
      <c r="O80" t="s">
        <v>118</v>
      </c>
      <c r="P80" t="s">
        <v>118</v>
      </c>
      <c r="Q80" t="s">
        <v>118</v>
      </c>
    </row>
    <row r="81" spans="1:17" x14ac:dyDescent="0.35">
      <c r="A81" t="s">
        <v>78</v>
      </c>
      <c r="B81" t="s">
        <v>3346</v>
      </c>
      <c r="C81" t="s">
        <v>130</v>
      </c>
      <c r="D81" t="s">
        <v>130</v>
      </c>
      <c r="E81" t="s">
        <v>130</v>
      </c>
      <c r="F81" t="s">
        <v>130</v>
      </c>
      <c r="G81" t="s">
        <v>130</v>
      </c>
      <c r="H81" t="s">
        <v>130</v>
      </c>
      <c r="I81" t="s">
        <v>130</v>
      </c>
      <c r="J81" t="s">
        <v>130</v>
      </c>
      <c r="K81" t="s">
        <v>130</v>
      </c>
      <c r="L81" t="s">
        <v>130</v>
      </c>
      <c r="M81" t="s">
        <v>130</v>
      </c>
      <c r="N81" t="s">
        <v>130</v>
      </c>
      <c r="O81" t="s">
        <v>130</v>
      </c>
      <c r="P81" t="s">
        <v>130</v>
      </c>
      <c r="Q81" t="s">
        <v>130</v>
      </c>
    </row>
    <row r="82" spans="1:17" x14ac:dyDescent="0.35">
      <c r="A82" s="2" t="s">
        <v>79</v>
      </c>
      <c r="B82" t="s">
        <v>170</v>
      </c>
      <c r="C82" t="s">
        <v>131</v>
      </c>
      <c r="D82" t="s">
        <v>620</v>
      </c>
      <c r="E82" t="s">
        <v>124</v>
      </c>
      <c r="F82" t="s">
        <v>158</v>
      </c>
      <c r="G82" t="s">
        <v>576</v>
      </c>
      <c r="H82" t="s">
        <v>140</v>
      </c>
      <c r="I82" t="s">
        <v>225</v>
      </c>
      <c r="J82" t="s">
        <v>3067</v>
      </c>
      <c r="K82" t="s">
        <v>783</v>
      </c>
      <c r="L82" t="s">
        <v>140</v>
      </c>
      <c r="M82" t="s">
        <v>190</v>
      </c>
      <c r="N82" t="s">
        <v>124</v>
      </c>
      <c r="O82" t="s">
        <v>140</v>
      </c>
      <c r="P82" t="s">
        <v>190</v>
      </c>
      <c r="Q82" t="s">
        <v>170</v>
      </c>
    </row>
    <row r="83" spans="1:17" x14ac:dyDescent="0.35">
      <c r="A83" s="1" t="s">
        <v>80</v>
      </c>
      <c r="B83" t="s">
        <v>3347</v>
      </c>
      <c r="C83" t="s">
        <v>3365</v>
      </c>
      <c r="D83" t="s">
        <v>3608</v>
      </c>
      <c r="E83" t="s">
        <v>3382</v>
      </c>
      <c r="F83" t="s">
        <v>3398</v>
      </c>
      <c r="G83" t="s">
        <v>3414</v>
      </c>
      <c r="H83" t="s">
        <v>3432</v>
      </c>
      <c r="I83" t="s">
        <v>2149</v>
      </c>
      <c r="J83" t="s">
        <v>3451</v>
      </c>
      <c r="K83" t="s">
        <v>3599</v>
      </c>
      <c r="L83" t="s">
        <v>3465</v>
      </c>
      <c r="M83" t="s">
        <v>3477</v>
      </c>
      <c r="N83" t="s">
        <v>3494</v>
      </c>
      <c r="O83" t="s">
        <v>352</v>
      </c>
      <c r="P83" t="s">
        <v>3525</v>
      </c>
      <c r="Q83" t="s">
        <v>3541</v>
      </c>
    </row>
    <row r="84" spans="1:17" x14ac:dyDescent="0.35">
      <c r="A84" t="s">
        <v>81</v>
      </c>
      <c r="B84" t="s">
        <v>3348</v>
      </c>
      <c r="C84" t="s">
        <v>118</v>
      </c>
      <c r="D84" t="s">
        <v>118</v>
      </c>
      <c r="E84" t="s">
        <v>118</v>
      </c>
      <c r="F84" t="s">
        <v>118</v>
      </c>
      <c r="G84" t="s">
        <v>118</v>
      </c>
      <c r="H84" t="s">
        <v>118</v>
      </c>
      <c r="I84" t="s">
        <v>118</v>
      </c>
      <c r="J84" t="s">
        <v>118</v>
      </c>
      <c r="K84" t="s">
        <v>118</v>
      </c>
      <c r="L84" t="s">
        <v>118</v>
      </c>
      <c r="M84" t="s">
        <v>118</v>
      </c>
      <c r="N84" t="s">
        <v>118</v>
      </c>
      <c r="O84" t="s">
        <v>118</v>
      </c>
      <c r="P84" t="s">
        <v>118</v>
      </c>
      <c r="Q84" t="s">
        <v>118</v>
      </c>
    </row>
    <row r="85" spans="1:17" x14ac:dyDescent="0.35">
      <c r="A85" s="1" t="s">
        <v>82</v>
      </c>
      <c r="B85" t="s">
        <v>3349</v>
      </c>
      <c r="C85" t="s">
        <v>3366</v>
      </c>
      <c r="D85" t="s">
        <v>3609</v>
      </c>
      <c r="E85" t="s">
        <v>3383</v>
      </c>
      <c r="F85" t="s">
        <v>3399</v>
      </c>
      <c r="G85" t="s">
        <v>3415</v>
      </c>
      <c r="H85" t="s">
        <v>3433</v>
      </c>
      <c r="I85" t="s">
        <v>4188</v>
      </c>
      <c r="J85" t="s">
        <v>3452</v>
      </c>
      <c r="K85" t="s">
        <v>3600</v>
      </c>
      <c r="L85" t="s">
        <v>3466</v>
      </c>
      <c r="M85" t="s">
        <v>3478</v>
      </c>
      <c r="N85" t="s">
        <v>3495</v>
      </c>
      <c r="O85" t="s">
        <v>3510</v>
      </c>
      <c r="P85" t="s">
        <v>3526</v>
      </c>
      <c r="Q85" t="s">
        <v>3542</v>
      </c>
    </row>
    <row r="86" spans="1:17" x14ac:dyDescent="0.35">
      <c r="A86" t="s">
        <v>83</v>
      </c>
      <c r="B86" t="s">
        <v>1141</v>
      </c>
      <c r="C86" t="s">
        <v>118</v>
      </c>
      <c r="D86" t="s">
        <v>118</v>
      </c>
      <c r="E86" t="s">
        <v>118</v>
      </c>
      <c r="F86" t="s">
        <v>118</v>
      </c>
      <c r="G86" t="s">
        <v>118</v>
      </c>
      <c r="H86" t="s">
        <v>118</v>
      </c>
      <c r="I86" t="s">
        <v>118</v>
      </c>
      <c r="J86" t="s">
        <v>118</v>
      </c>
      <c r="K86" t="s">
        <v>118</v>
      </c>
      <c r="L86" t="s">
        <v>118</v>
      </c>
      <c r="M86" t="s">
        <v>118</v>
      </c>
      <c r="N86" t="s">
        <v>118</v>
      </c>
      <c r="O86" t="s">
        <v>118</v>
      </c>
      <c r="P86" t="s">
        <v>118</v>
      </c>
      <c r="Q86" t="s">
        <v>118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G78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2353</v>
      </c>
    </row>
    <row r="2" spans="1:17" x14ac:dyDescent="0.35">
      <c r="A2" t="s">
        <v>0</v>
      </c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</row>
    <row r="3" spans="1:17" x14ac:dyDescent="0.35">
      <c r="A3" s="26" t="s">
        <v>272</v>
      </c>
      <c r="B3" s="27">
        <v>532</v>
      </c>
      <c r="C3" s="27">
        <v>180</v>
      </c>
      <c r="D3" s="27">
        <v>30</v>
      </c>
      <c r="E3" s="28">
        <v>36</v>
      </c>
      <c r="F3" s="28">
        <v>36</v>
      </c>
      <c r="G3" s="28">
        <v>28</v>
      </c>
      <c r="H3" s="28">
        <v>40</v>
      </c>
      <c r="I3" s="28">
        <v>36</v>
      </c>
      <c r="J3" s="28">
        <v>30</v>
      </c>
      <c r="K3" s="28">
        <v>46</v>
      </c>
      <c r="L3" s="28">
        <v>30</v>
      </c>
      <c r="M3" s="28">
        <v>39</v>
      </c>
      <c r="N3" s="28">
        <v>10</v>
      </c>
      <c r="O3" s="28">
        <v>31</v>
      </c>
      <c r="P3" s="28">
        <v>22</v>
      </c>
      <c r="Q3" s="28">
        <v>14</v>
      </c>
    </row>
    <row r="4" spans="1:17" x14ac:dyDescent="0.35">
      <c r="A4" s="35" t="s">
        <v>116</v>
      </c>
      <c r="B4">
        <v>3026</v>
      </c>
      <c r="C4" s="24">
        <v>392</v>
      </c>
      <c r="D4" s="24">
        <v>97</v>
      </c>
      <c r="E4" s="25">
        <v>203</v>
      </c>
      <c r="F4" s="24">
        <v>153</v>
      </c>
      <c r="G4" s="25">
        <v>91</v>
      </c>
      <c r="H4" s="25">
        <v>309</v>
      </c>
      <c r="I4" s="25">
        <v>137</v>
      </c>
      <c r="J4" s="25">
        <v>172</v>
      </c>
      <c r="K4" s="25">
        <v>271</v>
      </c>
      <c r="L4" s="25">
        <v>162</v>
      </c>
      <c r="M4" s="25">
        <v>258</v>
      </c>
      <c r="N4" s="25">
        <v>33</v>
      </c>
      <c r="O4" s="25">
        <v>167</v>
      </c>
      <c r="P4" s="25">
        <v>81</v>
      </c>
      <c r="Q4" s="25">
        <v>68</v>
      </c>
    </row>
    <row r="5" spans="1:17" x14ac:dyDescent="0.35">
      <c r="A5" s="21" t="s">
        <v>300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35">
      <c r="A6" s="21" t="s">
        <v>301</v>
      </c>
      <c r="B6" s="24">
        <v>1</v>
      </c>
      <c r="C6" s="24">
        <v>1</v>
      </c>
      <c r="D6" s="24"/>
      <c r="E6" s="24"/>
      <c r="F6" s="24">
        <v>1</v>
      </c>
      <c r="G6" s="24"/>
      <c r="H6" s="24">
        <v>1</v>
      </c>
      <c r="I6" s="24"/>
      <c r="J6" s="24">
        <v>1</v>
      </c>
      <c r="K6" s="25">
        <v>5</v>
      </c>
      <c r="L6" s="24"/>
      <c r="M6" s="25">
        <v>1</v>
      </c>
      <c r="N6" s="24"/>
      <c r="O6" s="25">
        <v>1</v>
      </c>
      <c r="P6" s="24"/>
      <c r="Q6" s="24"/>
    </row>
    <row r="7" spans="1:17" x14ac:dyDescent="0.35">
      <c r="A7" s="21" t="s">
        <v>302</v>
      </c>
      <c r="B7" s="24"/>
      <c r="C7" s="25">
        <v>8</v>
      </c>
      <c r="D7" s="24">
        <v>1</v>
      </c>
      <c r="E7" s="24"/>
      <c r="F7" s="25">
        <v>1</v>
      </c>
      <c r="G7" s="25">
        <v>1</v>
      </c>
      <c r="H7" s="25">
        <v>19</v>
      </c>
      <c r="I7" s="24"/>
      <c r="J7" s="24"/>
      <c r="K7" s="24"/>
      <c r="L7" s="24"/>
      <c r="M7" s="25">
        <v>1</v>
      </c>
      <c r="N7" s="24">
        <v>1</v>
      </c>
      <c r="O7" s="25">
        <v>1</v>
      </c>
      <c r="P7" s="25">
        <v>1</v>
      </c>
      <c r="Q7" s="25">
        <v>2</v>
      </c>
    </row>
    <row r="8" spans="1:17" x14ac:dyDescent="0.35">
      <c r="A8" s="42" t="s">
        <v>522</v>
      </c>
      <c r="B8" s="25">
        <v>16574</v>
      </c>
      <c r="C8" s="25">
        <v>1997</v>
      </c>
      <c r="D8" s="25">
        <v>239</v>
      </c>
      <c r="E8" s="25">
        <v>710</v>
      </c>
      <c r="F8" s="25">
        <v>559</v>
      </c>
      <c r="G8" s="25">
        <v>350</v>
      </c>
      <c r="H8" s="25">
        <v>1168</v>
      </c>
      <c r="I8" s="25">
        <v>366</v>
      </c>
      <c r="J8" s="25">
        <v>593</v>
      </c>
      <c r="K8" s="25">
        <v>969</v>
      </c>
      <c r="L8" s="25">
        <v>472</v>
      </c>
      <c r="M8" s="25">
        <v>864</v>
      </c>
      <c r="N8" s="25">
        <v>70</v>
      </c>
      <c r="O8" s="25">
        <v>643</v>
      </c>
      <c r="P8" s="25">
        <v>290</v>
      </c>
      <c r="Q8" s="25">
        <v>165</v>
      </c>
    </row>
    <row r="9" spans="1:17" x14ac:dyDescent="0.35">
      <c r="A9" t="s">
        <v>1</v>
      </c>
      <c r="B9" t="s">
        <v>84</v>
      </c>
      <c r="C9" t="s">
        <v>84</v>
      </c>
      <c r="D9" t="s">
        <v>84</v>
      </c>
      <c r="E9" t="s">
        <v>84</v>
      </c>
      <c r="F9" t="s">
        <v>84</v>
      </c>
      <c r="G9" t="s">
        <v>84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t="s">
        <v>84</v>
      </c>
      <c r="O9" t="s">
        <v>84</v>
      </c>
      <c r="P9" t="s">
        <v>84</v>
      </c>
      <c r="Q9" t="s">
        <v>84</v>
      </c>
    </row>
    <row r="10" spans="1:17" x14ac:dyDescent="0.35">
      <c r="A10" s="1" t="s">
        <v>2</v>
      </c>
      <c r="B10" t="s">
        <v>1981</v>
      </c>
      <c r="C10" t="s">
        <v>987</v>
      </c>
      <c r="D10" t="s">
        <v>891</v>
      </c>
      <c r="E10" t="s">
        <v>587</v>
      </c>
      <c r="F10" t="s">
        <v>709</v>
      </c>
      <c r="G10" t="s">
        <v>819</v>
      </c>
      <c r="H10" t="s">
        <v>308</v>
      </c>
      <c r="I10" t="s">
        <v>3924</v>
      </c>
      <c r="J10" t="s">
        <v>1308</v>
      </c>
      <c r="K10" t="s">
        <v>118</v>
      </c>
      <c r="L10" t="s">
        <v>556</v>
      </c>
      <c r="M10" t="s">
        <v>1308</v>
      </c>
      <c r="N10" t="s">
        <v>118</v>
      </c>
      <c r="O10" t="s">
        <v>1636</v>
      </c>
      <c r="P10" t="s">
        <v>3772</v>
      </c>
      <c r="Q10" t="s">
        <v>118</v>
      </c>
    </row>
    <row r="11" spans="1:17" x14ac:dyDescent="0.35">
      <c r="A11" t="s">
        <v>3</v>
      </c>
      <c r="B11" t="s">
        <v>2929</v>
      </c>
      <c r="C11" t="s">
        <v>217</v>
      </c>
      <c r="D11" t="s">
        <v>118</v>
      </c>
      <c r="E11" t="s">
        <v>118</v>
      </c>
      <c r="F11" t="s">
        <v>118</v>
      </c>
      <c r="G11" t="s">
        <v>118</v>
      </c>
      <c r="H11" t="s">
        <v>118</v>
      </c>
      <c r="I11" t="s">
        <v>118</v>
      </c>
      <c r="J11" t="s">
        <v>118</v>
      </c>
      <c r="K11" t="s">
        <v>118</v>
      </c>
      <c r="L11" t="s">
        <v>118</v>
      </c>
      <c r="M11" t="s">
        <v>118</v>
      </c>
      <c r="N11" t="s">
        <v>118</v>
      </c>
      <c r="O11" t="s">
        <v>118</v>
      </c>
      <c r="P11" t="s">
        <v>118</v>
      </c>
      <c r="Q11" t="s">
        <v>118</v>
      </c>
    </row>
    <row r="12" spans="1:17" x14ac:dyDescent="0.35">
      <c r="A12" t="s">
        <v>4</v>
      </c>
      <c r="B12" t="s">
        <v>3808</v>
      </c>
      <c r="C12" t="s">
        <v>118</v>
      </c>
      <c r="D12" t="s">
        <v>550</v>
      </c>
      <c r="E12" t="s">
        <v>118</v>
      </c>
      <c r="F12" t="s">
        <v>118</v>
      </c>
      <c r="G12" t="s">
        <v>118</v>
      </c>
      <c r="H12" t="s">
        <v>132</v>
      </c>
      <c r="I12" t="s">
        <v>223</v>
      </c>
      <c r="J12" t="s">
        <v>163</v>
      </c>
      <c r="K12" t="s">
        <v>118</v>
      </c>
      <c r="L12" t="s">
        <v>132</v>
      </c>
      <c r="M12" t="s">
        <v>118</v>
      </c>
      <c r="N12" t="s">
        <v>118</v>
      </c>
      <c r="O12" t="s">
        <v>118</v>
      </c>
      <c r="P12" t="s">
        <v>223</v>
      </c>
      <c r="Q12" t="s">
        <v>118</v>
      </c>
    </row>
    <row r="13" spans="1:17" x14ac:dyDescent="0.35">
      <c r="A13" t="s">
        <v>5</v>
      </c>
      <c r="B13" t="s">
        <v>3194</v>
      </c>
      <c r="C13" t="s">
        <v>246</v>
      </c>
      <c r="D13" t="s">
        <v>118</v>
      </c>
      <c r="E13" t="s">
        <v>118</v>
      </c>
      <c r="F13" t="s">
        <v>118</v>
      </c>
      <c r="G13" t="s">
        <v>118</v>
      </c>
      <c r="H13" t="s">
        <v>118</v>
      </c>
      <c r="I13" t="s">
        <v>118</v>
      </c>
      <c r="J13" t="s">
        <v>118</v>
      </c>
      <c r="K13" t="s">
        <v>118</v>
      </c>
      <c r="L13" t="s">
        <v>118</v>
      </c>
      <c r="M13" t="s">
        <v>118</v>
      </c>
      <c r="N13" t="s">
        <v>118</v>
      </c>
      <c r="O13" t="s">
        <v>118</v>
      </c>
      <c r="P13" t="s">
        <v>127</v>
      </c>
      <c r="Q13" t="s">
        <v>118</v>
      </c>
    </row>
    <row r="14" spans="1:17" x14ac:dyDescent="0.35">
      <c r="A14" t="s">
        <v>6</v>
      </c>
      <c r="B14" t="s">
        <v>118</v>
      </c>
      <c r="C14" t="s">
        <v>118</v>
      </c>
      <c r="D14" t="s">
        <v>118</v>
      </c>
      <c r="E14" t="s">
        <v>118</v>
      </c>
      <c r="F14" t="s">
        <v>118</v>
      </c>
      <c r="G14" t="s">
        <v>118</v>
      </c>
      <c r="H14" t="s">
        <v>118</v>
      </c>
      <c r="I14" t="s">
        <v>118</v>
      </c>
      <c r="J14" t="s">
        <v>118</v>
      </c>
      <c r="K14" t="s">
        <v>118</v>
      </c>
      <c r="L14" t="s">
        <v>118</v>
      </c>
      <c r="M14" t="s">
        <v>118</v>
      </c>
      <c r="N14" t="s">
        <v>118</v>
      </c>
      <c r="O14" t="s">
        <v>118</v>
      </c>
      <c r="P14" t="s">
        <v>118</v>
      </c>
      <c r="Q14" t="s">
        <v>118</v>
      </c>
    </row>
    <row r="15" spans="1:17" x14ac:dyDescent="0.35">
      <c r="A15" t="s">
        <v>7</v>
      </c>
      <c r="B15" t="s">
        <v>118</v>
      </c>
      <c r="C15" t="s">
        <v>127</v>
      </c>
      <c r="D15" t="s">
        <v>118</v>
      </c>
      <c r="E15" t="s">
        <v>118</v>
      </c>
      <c r="F15" t="s">
        <v>118</v>
      </c>
      <c r="G15" t="s">
        <v>118</v>
      </c>
      <c r="H15" t="s">
        <v>118</v>
      </c>
      <c r="I15" t="s">
        <v>118</v>
      </c>
      <c r="J15" t="s">
        <v>118</v>
      </c>
      <c r="K15" t="s">
        <v>118</v>
      </c>
      <c r="L15" t="s">
        <v>118</v>
      </c>
      <c r="M15" t="s">
        <v>118</v>
      </c>
      <c r="N15" t="s">
        <v>118</v>
      </c>
      <c r="O15" t="s">
        <v>118</v>
      </c>
      <c r="P15" t="s">
        <v>118</v>
      </c>
      <c r="Q15" t="s">
        <v>118</v>
      </c>
    </row>
    <row r="16" spans="1:17" x14ac:dyDescent="0.35">
      <c r="A16" t="s">
        <v>8</v>
      </c>
      <c r="B16" t="s">
        <v>680</v>
      </c>
      <c r="C16" t="s">
        <v>118</v>
      </c>
      <c r="D16" t="s">
        <v>118</v>
      </c>
      <c r="E16" t="s">
        <v>118</v>
      </c>
      <c r="F16" t="s">
        <v>118</v>
      </c>
      <c r="G16" t="s">
        <v>118</v>
      </c>
      <c r="H16" t="s">
        <v>118</v>
      </c>
      <c r="I16" t="s">
        <v>118</v>
      </c>
      <c r="J16" t="s">
        <v>118</v>
      </c>
      <c r="K16" t="s">
        <v>118</v>
      </c>
      <c r="L16" t="s">
        <v>118</v>
      </c>
      <c r="M16" t="s">
        <v>118</v>
      </c>
      <c r="N16" t="s">
        <v>118</v>
      </c>
      <c r="O16" t="s">
        <v>118</v>
      </c>
      <c r="P16" t="s">
        <v>118</v>
      </c>
      <c r="Q16" t="s">
        <v>118</v>
      </c>
    </row>
    <row r="17" spans="1:17" x14ac:dyDescent="0.35">
      <c r="A17" s="1" t="s">
        <v>9</v>
      </c>
      <c r="B17" t="s">
        <v>138</v>
      </c>
      <c r="C17" t="s">
        <v>1232</v>
      </c>
      <c r="D17" t="s">
        <v>891</v>
      </c>
      <c r="E17" t="s">
        <v>3179</v>
      </c>
      <c r="F17" t="s">
        <v>1029</v>
      </c>
      <c r="G17" t="s">
        <v>181</v>
      </c>
      <c r="H17" t="s">
        <v>993</v>
      </c>
      <c r="I17" t="s">
        <v>2217</v>
      </c>
      <c r="J17" t="s">
        <v>586</v>
      </c>
      <c r="K17" t="s">
        <v>282</v>
      </c>
      <c r="L17" t="s">
        <v>3712</v>
      </c>
      <c r="M17" t="s">
        <v>287</v>
      </c>
      <c r="N17" t="s">
        <v>358</v>
      </c>
      <c r="O17" t="s">
        <v>821</v>
      </c>
      <c r="P17" t="s">
        <v>1065</v>
      </c>
      <c r="Q17" t="s">
        <v>118</v>
      </c>
    </row>
    <row r="18" spans="1:17" x14ac:dyDescent="0.35">
      <c r="A18" t="s">
        <v>10</v>
      </c>
      <c r="B18" t="s">
        <v>3809</v>
      </c>
      <c r="C18" t="s">
        <v>1310</v>
      </c>
      <c r="D18" t="s">
        <v>118</v>
      </c>
      <c r="E18" t="s">
        <v>118</v>
      </c>
      <c r="F18" t="s">
        <v>127</v>
      </c>
      <c r="G18" t="s">
        <v>223</v>
      </c>
      <c r="H18" t="s">
        <v>118</v>
      </c>
      <c r="I18" t="s">
        <v>118</v>
      </c>
      <c r="J18" t="s">
        <v>208</v>
      </c>
      <c r="K18" t="s">
        <v>118</v>
      </c>
      <c r="L18" t="s">
        <v>128</v>
      </c>
      <c r="M18" t="s">
        <v>118</v>
      </c>
      <c r="N18" t="s">
        <v>118</v>
      </c>
      <c r="O18" t="s">
        <v>118</v>
      </c>
      <c r="P18" t="s">
        <v>3773</v>
      </c>
      <c r="Q18" t="s">
        <v>118</v>
      </c>
    </row>
    <row r="19" spans="1:17" x14ac:dyDescent="0.35">
      <c r="A19" t="s">
        <v>11</v>
      </c>
      <c r="B19" t="s">
        <v>1641</v>
      </c>
      <c r="C19" t="s">
        <v>118</v>
      </c>
      <c r="D19" t="s">
        <v>118</v>
      </c>
      <c r="E19" t="s">
        <v>118</v>
      </c>
      <c r="F19" t="s">
        <v>118</v>
      </c>
      <c r="G19" t="s">
        <v>118</v>
      </c>
      <c r="H19" t="s">
        <v>118</v>
      </c>
      <c r="I19" t="s">
        <v>118</v>
      </c>
      <c r="J19" t="s">
        <v>118</v>
      </c>
      <c r="K19" t="s">
        <v>118</v>
      </c>
      <c r="L19" t="s">
        <v>118</v>
      </c>
      <c r="M19" t="s">
        <v>118</v>
      </c>
      <c r="N19" t="s">
        <v>118</v>
      </c>
      <c r="O19" t="s">
        <v>118</v>
      </c>
      <c r="P19" t="s">
        <v>118</v>
      </c>
      <c r="Q19" t="s">
        <v>118</v>
      </c>
    </row>
    <row r="20" spans="1:17" x14ac:dyDescent="0.35">
      <c r="A20" t="s">
        <v>12</v>
      </c>
      <c r="B20" t="s">
        <v>3810</v>
      </c>
      <c r="C20" t="s">
        <v>119</v>
      </c>
      <c r="D20" t="s">
        <v>118</v>
      </c>
      <c r="E20" t="s">
        <v>118</v>
      </c>
      <c r="F20" t="s">
        <v>118</v>
      </c>
      <c r="G20" t="s">
        <v>118</v>
      </c>
      <c r="H20" t="s">
        <v>118</v>
      </c>
      <c r="I20" t="s">
        <v>118</v>
      </c>
      <c r="J20" t="s">
        <v>118</v>
      </c>
      <c r="K20" t="s">
        <v>118</v>
      </c>
      <c r="L20" t="s">
        <v>118</v>
      </c>
      <c r="M20" t="s">
        <v>118</v>
      </c>
      <c r="N20" t="s">
        <v>118</v>
      </c>
      <c r="O20" t="s">
        <v>118</v>
      </c>
      <c r="P20" t="s">
        <v>118</v>
      </c>
      <c r="Q20" t="s">
        <v>118</v>
      </c>
    </row>
    <row r="21" spans="1:17" x14ac:dyDescent="0.35">
      <c r="A21" t="s">
        <v>13</v>
      </c>
      <c r="B21" t="s">
        <v>3811</v>
      </c>
      <c r="C21" t="s">
        <v>118</v>
      </c>
      <c r="D21" t="s">
        <v>118</v>
      </c>
      <c r="E21" t="s">
        <v>118</v>
      </c>
      <c r="F21" t="s">
        <v>118</v>
      </c>
      <c r="G21" t="s">
        <v>118</v>
      </c>
      <c r="H21" t="s">
        <v>118</v>
      </c>
      <c r="I21" t="s">
        <v>118</v>
      </c>
      <c r="J21" t="s">
        <v>118</v>
      </c>
      <c r="K21" t="s">
        <v>118</v>
      </c>
      <c r="L21" t="s">
        <v>118</v>
      </c>
      <c r="M21" t="s">
        <v>118</v>
      </c>
      <c r="N21" t="s">
        <v>118</v>
      </c>
      <c r="O21" t="s">
        <v>118</v>
      </c>
      <c r="P21" t="s">
        <v>118</v>
      </c>
      <c r="Q21" t="s">
        <v>118</v>
      </c>
    </row>
    <row r="22" spans="1:17" x14ac:dyDescent="0.35">
      <c r="A22" t="s">
        <v>14</v>
      </c>
      <c r="B22" t="s">
        <v>134</v>
      </c>
      <c r="C22" t="s">
        <v>134</v>
      </c>
      <c r="D22" t="s">
        <v>134</v>
      </c>
      <c r="E22" t="s">
        <v>134</v>
      </c>
      <c r="F22" t="s">
        <v>134</v>
      </c>
      <c r="G22" t="s">
        <v>134</v>
      </c>
      <c r="H22" t="s">
        <v>134</v>
      </c>
      <c r="I22" t="s">
        <v>134</v>
      </c>
      <c r="J22" t="s">
        <v>134</v>
      </c>
      <c r="K22" t="s">
        <v>134</v>
      </c>
      <c r="L22" t="s">
        <v>134</v>
      </c>
      <c r="M22" t="s">
        <v>134</v>
      </c>
      <c r="N22" t="s">
        <v>134</v>
      </c>
      <c r="O22" t="s">
        <v>134</v>
      </c>
      <c r="P22" t="s">
        <v>134</v>
      </c>
      <c r="Q22" t="s">
        <v>134</v>
      </c>
    </row>
    <row r="23" spans="1:17" x14ac:dyDescent="0.35">
      <c r="A23" t="s">
        <v>15</v>
      </c>
      <c r="B23" t="s">
        <v>2900</v>
      </c>
      <c r="C23" t="s">
        <v>1222</v>
      </c>
      <c r="D23" t="s">
        <v>3630</v>
      </c>
      <c r="E23" t="s">
        <v>1035</v>
      </c>
      <c r="F23" t="s">
        <v>3192</v>
      </c>
      <c r="G23" t="s">
        <v>1191</v>
      </c>
      <c r="H23" t="s">
        <v>2389</v>
      </c>
      <c r="I23" t="s">
        <v>1360</v>
      </c>
      <c r="J23" t="s">
        <v>3697</v>
      </c>
      <c r="K23" t="s">
        <v>3842</v>
      </c>
      <c r="L23" t="s">
        <v>3713</v>
      </c>
      <c r="M23" t="s">
        <v>586</v>
      </c>
      <c r="N23" t="s">
        <v>1361</v>
      </c>
      <c r="O23" t="s">
        <v>1391</v>
      </c>
      <c r="P23" t="s">
        <v>3772</v>
      </c>
      <c r="Q23" t="s">
        <v>1584</v>
      </c>
    </row>
    <row r="24" spans="1:17" x14ac:dyDescent="0.35">
      <c r="A24" t="s">
        <v>16</v>
      </c>
      <c r="B24" t="s">
        <v>2456</v>
      </c>
      <c r="C24" t="s">
        <v>1573</v>
      </c>
      <c r="D24" t="s">
        <v>3631</v>
      </c>
      <c r="E24" t="s">
        <v>3862</v>
      </c>
      <c r="F24" t="s">
        <v>645</v>
      </c>
      <c r="G24" t="s">
        <v>819</v>
      </c>
      <c r="H24" t="s">
        <v>2389</v>
      </c>
      <c r="I24" t="s">
        <v>3747</v>
      </c>
      <c r="J24" t="s">
        <v>2312</v>
      </c>
      <c r="K24" t="s">
        <v>1664</v>
      </c>
      <c r="L24" t="s">
        <v>118</v>
      </c>
      <c r="M24" t="s">
        <v>118</v>
      </c>
      <c r="N24" t="s">
        <v>358</v>
      </c>
      <c r="O24" t="s">
        <v>814</v>
      </c>
      <c r="P24" t="s">
        <v>1397</v>
      </c>
      <c r="Q24" t="s">
        <v>119</v>
      </c>
    </row>
    <row r="25" spans="1:17" x14ac:dyDescent="0.35">
      <c r="A25" t="s">
        <v>17</v>
      </c>
      <c r="B25" t="s">
        <v>84</v>
      </c>
      <c r="C25" t="s">
        <v>84</v>
      </c>
      <c r="D25" t="s">
        <v>84</v>
      </c>
      <c r="E25" t="s">
        <v>84</v>
      </c>
      <c r="F25" t="s">
        <v>84</v>
      </c>
      <c r="G25" t="s">
        <v>84</v>
      </c>
      <c r="H25" t="s">
        <v>84</v>
      </c>
      <c r="I25" t="s">
        <v>84</v>
      </c>
      <c r="J25" t="s">
        <v>84</v>
      </c>
      <c r="K25" t="s">
        <v>84</v>
      </c>
      <c r="L25" t="s">
        <v>84</v>
      </c>
      <c r="M25" t="s">
        <v>84</v>
      </c>
      <c r="N25" t="s">
        <v>84</v>
      </c>
      <c r="O25" t="s">
        <v>84</v>
      </c>
      <c r="P25" t="s">
        <v>84</v>
      </c>
      <c r="Q25" t="s">
        <v>84</v>
      </c>
    </row>
    <row r="26" spans="1:17" x14ac:dyDescent="0.35">
      <c r="A26" t="s">
        <v>18</v>
      </c>
      <c r="B26" t="s">
        <v>281</v>
      </c>
      <c r="C26" t="s">
        <v>84</v>
      </c>
      <c r="D26" t="s">
        <v>84</v>
      </c>
      <c r="E26" t="s">
        <v>84</v>
      </c>
      <c r="F26" t="s">
        <v>84</v>
      </c>
      <c r="G26" t="s">
        <v>84</v>
      </c>
      <c r="H26" t="s">
        <v>84</v>
      </c>
      <c r="I26" t="s">
        <v>84</v>
      </c>
      <c r="J26" t="s">
        <v>84</v>
      </c>
      <c r="K26" t="s">
        <v>84</v>
      </c>
      <c r="L26" t="s">
        <v>84</v>
      </c>
      <c r="M26" t="s">
        <v>84</v>
      </c>
      <c r="N26" t="s">
        <v>84</v>
      </c>
      <c r="O26" t="s">
        <v>84</v>
      </c>
      <c r="P26" t="s">
        <v>84</v>
      </c>
      <c r="Q26" t="s">
        <v>84</v>
      </c>
    </row>
    <row r="27" spans="1:17" x14ac:dyDescent="0.35">
      <c r="A27" t="s">
        <v>19</v>
      </c>
      <c r="B27" t="s">
        <v>84</v>
      </c>
      <c r="C27" t="s">
        <v>84</v>
      </c>
      <c r="D27" t="s">
        <v>84</v>
      </c>
      <c r="E27" t="s">
        <v>84</v>
      </c>
      <c r="F27" t="s">
        <v>84</v>
      </c>
      <c r="G27" t="s">
        <v>84</v>
      </c>
      <c r="H27" t="s">
        <v>84</v>
      </c>
      <c r="I27" t="s">
        <v>84</v>
      </c>
      <c r="J27" t="s">
        <v>84</v>
      </c>
      <c r="K27" t="s">
        <v>84</v>
      </c>
      <c r="L27" t="s">
        <v>84</v>
      </c>
      <c r="M27" t="s">
        <v>84</v>
      </c>
      <c r="N27" t="s">
        <v>84</v>
      </c>
      <c r="O27" t="s">
        <v>84</v>
      </c>
      <c r="P27" t="s">
        <v>84</v>
      </c>
      <c r="Q27" t="s">
        <v>84</v>
      </c>
    </row>
    <row r="28" spans="1:17" x14ac:dyDescent="0.35">
      <c r="A28" s="1" t="s">
        <v>20</v>
      </c>
      <c r="B28" t="s">
        <v>118</v>
      </c>
      <c r="C28" t="s">
        <v>118</v>
      </c>
      <c r="D28" t="s">
        <v>118</v>
      </c>
      <c r="E28" t="s">
        <v>118</v>
      </c>
      <c r="F28" t="s">
        <v>118</v>
      </c>
      <c r="G28" t="s">
        <v>118</v>
      </c>
      <c r="H28" t="s">
        <v>118</v>
      </c>
      <c r="I28" t="s">
        <v>118</v>
      </c>
      <c r="J28" t="s">
        <v>118</v>
      </c>
      <c r="K28" t="s">
        <v>118</v>
      </c>
      <c r="L28" t="s">
        <v>118</v>
      </c>
      <c r="M28" t="s">
        <v>118</v>
      </c>
      <c r="N28" t="s">
        <v>118</v>
      </c>
      <c r="O28" t="s">
        <v>118</v>
      </c>
      <c r="P28" t="s">
        <v>118</v>
      </c>
      <c r="Q28" t="s">
        <v>118</v>
      </c>
    </row>
    <row r="29" spans="1:17" x14ac:dyDescent="0.35">
      <c r="A29" s="1" t="s">
        <v>21</v>
      </c>
      <c r="B29" t="s">
        <v>3812</v>
      </c>
      <c r="C29" t="s">
        <v>118</v>
      </c>
      <c r="D29" t="s">
        <v>118</v>
      </c>
      <c r="E29" t="s">
        <v>118</v>
      </c>
      <c r="F29" t="s">
        <v>118</v>
      </c>
      <c r="G29" t="s">
        <v>118</v>
      </c>
      <c r="H29" t="s">
        <v>118</v>
      </c>
      <c r="I29" t="s">
        <v>118</v>
      </c>
      <c r="J29" t="s">
        <v>118</v>
      </c>
      <c r="K29" t="s">
        <v>118</v>
      </c>
      <c r="L29" t="s">
        <v>118</v>
      </c>
      <c r="M29" t="s">
        <v>118</v>
      </c>
      <c r="N29" t="s">
        <v>118</v>
      </c>
      <c r="O29" t="s">
        <v>118</v>
      </c>
      <c r="P29" t="s">
        <v>118</v>
      </c>
      <c r="Q29" t="s">
        <v>118</v>
      </c>
    </row>
    <row r="30" spans="1:17" x14ac:dyDescent="0.35">
      <c r="A30" s="1" t="s">
        <v>22</v>
      </c>
      <c r="B30" t="s">
        <v>2122</v>
      </c>
      <c r="C30" t="s">
        <v>118</v>
      </c>
      <c r="D30" t="s">
        <v>118</v>
      </c>
      <c r="E30" t="s">
        <v>118</v>
      </c>
      <c r="F30" t="s">
        <v>118</v>
      </c>
      <c r="G30" t="s">
        <v>118</v>
      </c>
      <c r="H30" t="s">
        <v>118</v>
      </c>
      <c r="I30" t="s">
        <v>118</v>
      </c>
      <c r="J30" t="s">
        <v>118</v>
      </c>
      <c r="K30" t="s">
        <v>118</v>
      </c>
      <c r="L30" t="s">
        <v>118</v>
      </c>
      <c r="M30" t="s">
        <v>118</v>
      </c>
      <c r="N30" t="s">
        <v>118</v>
      </c>
      <c r="O30" t="s">
        <v>118</v>
      </c>
      <c r="P30" t="s">
        <v>118</v>
      </c>
      <c r="Q30" t="s">
        <v>118</v>
      </c>
    </row>
    <row r="31" spans="1:17" x14ac:dyDescent="0.35">
      <c r="A31" t="s">
        <v>23</v>
      </c>
      <c r="B31" t="s">
        <v>1261</v>
      </c>
      <c r="C31" t="s">
        <v>118</v>
      </c>
      <c r="D31" t="s">
        <v>118</v>
      </c>
      <c r="E31" t="s">
        <v>118</v>
      </c>
      <c r="F31" t="s">
        <v>118</v>
      </c>
      <c r="G31" t="s">
        <v>118</v>
      </c>
      <c r="H31" t="s">
        <v>118</v>
      </c>
      <c r="I31" t="s">
        <v>118</v>
      </c>
      <c r="J31" t="s">
        <v>118</v>
      </c>
      <c r="K31" t="s">
        <v>2434</v>
      </c>
      <c r="L31" t="s">
        <v>118</v>
      </c>
      <c r="M31" t="s">
        <v>118</v>
      </c>
      <c r="N31" t="s">
        <v>118</v>
      </c>
      <c r="O31" t="s">
        <v>118</v>
      </c>
      <c r="P31" t="s">
        <v>118</v>
      </c>
      <c r="Q31" t="s">
        <v>118</v>
      </c>
    </row>
    <row r="32" spans="1:17" x14ac:dyDescent="0.35">
      <c r="A32" t="s">
        <v>24</v>
      </c>
      <c r="B32" t="s">
        <v>1661</v>
      </c>
      <c r="C32" t="s">
        <v>3610</v>
      </c>
      <c r="D32" t="s">
        <v>118</v>
      </c>
      <c r="E32" t="s">
        <v>118</v>
      </c>
      <c r="F32" t="s">
        <v>118</v>
      </c>
      <c r="G32" t="s">
        <v>118</v>
      </c>
      <c r="H32" t="s">
        <v>205</v>
      </c>
      <c r="I32" t="s">
        <v>1035</v>
      </c>
      <c r="J32" t="s">
        <v>118</v>
      </c>
      <c r="K32" t="s">
        <v>118</v>
      </c>
      <c r="L32" t="s">
        <v>118</v>
      </c>
      <c r="M32" t="s">
        <v>2910</v>
      </c>
      <c r="N32" t="s">
        <v>118</v>
      </c>
      <c r="O32" t="s">
        <v>118</v>
      </c>
      <c r="P32" t="s">
        <v>118</v>
      </c>
      <c r="Q32" t="s">
        <v>118</v>
      </c>
    </row>
    <row r="33" spans="1:17" x14ac:dyDescent="0.35">
      <c r="A33" t="s">
        <v>25</v>
      </c>
      <c r="B33" t="s">
        <v>3813</v>
      </c>
      <c r="C33" t="s">
        <v>1134</v>
      </c>
      <c r="D33" t="s">
        <v>118</v>
      </c>
      <c r="E33" t="s">
        <v>118</v>
      </c>
      <c r="F33" t="s">
        <v>118</v>
      </c>
      <c r="G33" t="s">
        <v>118</v>
      </c>
      <c r="H33" t="s">
        <v>118</v>
      </c>
      <c r="I33" t="s">
        <v>118</v>
      </c>
      <c r="J33" t="s">
        <v>118</v>
      </c>
      <c r="K33" t="s">
        <v>118</v>
      </c>
      <c r="L33" t="s">
        <v>118</v>
      </c>
      <c r="M33" t="s">
        <v>118</v>
      </c>
      <c r="N33" t="s">
        <v>118</v>
      </c>
      <c r="O33" t="s">
        <v>118</v>
      </c>
      <c r="P33" t="s">
        <v>118</v>
      </c>
      <c r="Q33" t="s">
        <v>118</v>
      </c>
    </row>
    <row r="34" spans="1:17" x14ac:dyDescent="0.35">
      <c r="A34" t="s">
        <v>26</v>
      </c>
      <c r="B34" t="s">
        <v>118</v>
      </c>
      <c r="C34" t="s">
        <v>118</v>
      </c>
      <c r="D34" t="s">
        <v>118</v>
      </c>
      <c r="E34" t="s">
        <v>118</v>
      </c>
      <c r="F34" t="s">
        <v>118</v>
      </c>
      <c r="G34" t="s">
        <v>118</v>
      </c>
      <c r="H34" t="s">
        <v>118</v>
      </c>
      <c r="I34" t="s">
        <v>118</v>
      </c>
      <c r="J34" t="s">
        <v>118</v>
      </c>
      <c r="K34" t="s">
        <v>118</v>
      </c>
      <c r="L34" t="s">
        <v>118</v>
      </c>
      <c r="M34" t="s">
        <v>118</v>
      </c>
      <c r="N34" t="s">
        <v>118</v>
      </c>
      <c r="O34" t="s">
        <v>118</v>
      </c>
      <c r="P34" t="s">
        <v>118</v>
      </c>
      <c r="Q34" t="s">
        <v>118</v>
      </c>
    </row>
    <row r="35" spans="1:17" x14ac:dyDescent="0.35">
      <c r="A35" t="s">
        <v>27</v>
      </c>
      <c r="B35" t="s">
        <v>84</v>
      </c>
      <c r="C35" t="s">
        <v>84</v>
      </c>
      <c r="D35" t="s">
        <v>84</v>
      </c>
      <c r="E35" t="s">
        <v>84</v>
      </c>
      <c r="F35" t="s">
        <v>84</v>
      </c>
      <c r="G35" t="s">
        <v>84</v>
      </c>
      <c r="H35" t="s">
        <v>84</v>
      </c>
      <c r="I35" t="s">
        <v>84</v>
      </c>
      <c r="J35" t="s">
        <v>84</v>
      </c>
      <c r="K35" t="s">
        <v>84</v>
      </c>
      <c r="L35" t="s">
        <v>84</v>
      </c>
      <c r="M35" t="s">
        <v>84</v>
      </c>
      <c r="N35" t="s">
        <v>84</v>
      </c>
      <c r="O35" t="s">
        <v>84</v>
      </c>
      <c r="P35" t="s">
        <v>84</v>
      </c>
      <c r="Q35" t="s">
        <v>84</v>
      </c>
    </row>
    <row r="36" spans="1:17" x14ac:dyDescent="0.35">
      <c r="A36" s="1" t="s">
        <v>28</v>
      </c>
      <c r="B36" t="s">
        <v>3814</v>
      </c>
      <c r="C36" t="s">
        <v>3611</v>
      </c>
      <c r="D36" t="s">
        <v>3561</v>
      </c>
      <c r="E36" t="s">
        <v>946</v>
      </c>
      <c r="F36" t="s">
        <v>3646</v>
      </c>
      <c r="G36" t="s">
        <v>3662</v>
      </c>
      <c r="H36" t="s">
        <v>3678</v>
      </c>
      <c r="I36" t="s">
        <v>4189</v>
      </c>
      <c r="J36" t="s">
        <v>3698</v>
      </c>
      <c r="K36" t="s">
        <v>3843</v>
      </c>
      <c r="L36" t="s">
        <v>3714</v>
      </c>
      <c r="M36" t="s">
        <v>3729</v>
      </c>
      <c r="N36" t="s">
        <v>3744</v>
      </c>
      <c r="O36" t="s">
        <v>3757</v>
      </c>
      <c r="P36" t="s">
        <v>3774</v>
      </c>
      <c r="Q36" t="s">
        <v>3788</v>
      </c>
    </row>
    <row r="37" spans="1:17" x14ac:dyDescent="0.35">
      <c r="A37" s="1" t="s">
        <v>29</v>
      </c>
      <c r="B37" t="s">
        <v>3815</v>
      </c>
      <c r="C37" t="s">
        <v>3612</v>
      </c>
      <c r="D37" t="s">
        <v>3632</v>
      </c>
      <c r="E37" t="s">
        <v>3863</v>
      </c>
      <c r="F37" t="s">
        <v>3647</v>
      </c>
      <c r="G37" t="s">
        <v>1711</v>
      </c>
      <c r="H37" t="s">
        <v>2405</v>
      </c>
      <c r="I37" t="s">
        <v>4190</v>
      </c>
      <c r="J37" t="s">
        <v>3699</v>
      </c>
      <c r="K37" t="s">
        <v>3844</v>
      </c>
      <c r="L37" t="s">
        <v>3715</v>
      </c>
      <c r="M37" t="s">
        <v>3730</v>
      </c>
      <c r="N37" t="s">
        <v>3745</v>
      </c>
      <c r="O37" t="s">
        <v>3758</v>
      </c>
      <c r="P37" t="s">
        <v>3213</v>
      </c>
      <c r="Q37" t="s">
        <v>3789</v>
      </c>
    </row>
    <row r="38" spans="1:17" x14ac:dyDescent="0.35">
      <c r="A38" t="s">
        <v>30</v>
      </c>
      <c r="B38" t="s">
        <v>3816</v>
      </c>
      <c r="C38" t="s">
        <v>3613</v>
      </c>
      <c r="D38" t="s">
        <v>3633</v>
      </c>
      <c r="E38" t="s">
        <v>1035</v>
      </c>
      <c r="F38" t="s">
        <v>3648</v>
      </c>
      <c r="G38" t="s">
        <v>3663</v>
      </c>
      <c r="H38" t="s">
        <v>3679</v>
      </c>
      <c r="I38" t="s">
        <v>4191</v>
      </c>
      <c r="J38" t="s">
        <v>3700</v>
      </c>
      <c r="K38" t="s">
        <v>3845</v>
      </c>
      <c r="L38" t="s">
        <v>3716</v>
      </c>
      <c r="M38" t="s">
        <v>3731</v>
      </c>
      <c r="N38" t="s">
        <v>3314</v>
      </c>
      <c r="O38" t="s">
        <v>1637</v>
      </c>
      <c r="P38" t="s">
        <v>3775</v>
      </c>
      <c r="Q38" t="s">
        <v>119</v>
      </c>
    </row>
    <row r="39" spans="1:17" x14ac:dyDescent="0.35">
      <c r="A39" t="s">
        <v>31</v>
      </c>
      <c r="B39" t="s">
        <v>119</v>
      </c>
      <c r="C39" t="s">
        <v>3614</v>
      </c>
      <c r="D39" t="s">
        <v>118</v>
      </c>
      <c r="E39" t="s">
        <v>1783</v>
      </c>
      <c r="F39" t="s">
        <v>118</v>
      </c>
      <c r="G39" t="s">
        <v>217</v>
      </c>
      <c r="H39" t="s">
        <v>3680</v>
      </c>
      <c r="I39" t="s">
        <v>1029</v>
      </c>
      <c r="J39" t="s">
        <v>424</v>
      </c>
      <c r="K39" t="s">
        <v>118</v>
      </c>
      <c r="L39" t="s">
        <v>118</v>
      </c>
      <c r="M39" t="s">
        <v>429</v>
      </c>
      <c r="N39" t="s">
        <v>118</v>
      </c>
      <c r="O39" t="s">
        <v>208</v>
      </c>
      <c r="P39" t="s">
        <v>163</v>
      </c>
      <c r="Q39" t="s">
        <v>118</v>
      </c>
    </row>
    <row r="40" spans="1:17" x14ac:dyDescent="0.35">
      <c r="A40" s="1" t="s">
        <v>32</v>
      </c>
      <c r="B40" t="s">
        <v>3817</v>
      </c>
      <c r="C40" t="s">
        <v>3615</v>
      </c>
      <c r="D40" t="s">
        <v>3634</v>
      </c>
      <c r="E40" t="s">
        <v>3864</v>
      </c>
      <c r="F40" t="s">
        <v>3649</v>
      </c>
      <c r="G40" t="s">
        <v>3664</v>
      </c>
      <c r="H40" t="s">
        <v>3681</v>
      </c>
      <c r="I40" t="s">
        <v>4192</v>
      </c>
      <c r="J40" t="s">
        <v>3701</v>
      </c>
      <c r="K40" t="s">
        <v>3846</v>
      </c>
      <c r="L40" t="s">
        <v>3717</v>
      </c>
      <c r="M40" t="s">
        <v>3732</v>
      </c>
      <c r="N40" t="s">
        <v>3746</v>
      </c>
      <c r="O40" t="s">
        <v>3759</v>
      </c>
      <c r="P40" t="s">
        <v>3776</v>
      </c>
      <c r="Q40" t="s">
        <v>3790</v>
      </c>
    </row>
    <row r="41" spans="1:17" x14ac:dyDescent="0.35">
      <c r="A41" s="1" t="s">
        <v>33</v>
      </c>
      <c r="B41" t="s">
        <v>923</v>
      </c>
      <c r="C41" t="s">
        <v>158</v>
      </c>
      <c r="D41" t="s">
        <v>170</v>
      </c>
      <c r="E41" t="s">
        <v>118</v>
      </c>
      <c r="F41" t="s">
        <v>131</v>
      </c>
      <c r="G41" t="s">
        <v>131</v>
      </c>
      <c r="H41" t="s">
        <v>135</v>
      </c>
      <c r="I41" t="s">
        <v>135</v>
      </c>
      <c r="J41" t="s">
        <v>225</v>
      </c>
      <c r="K41" t="s">
        <v>170</v>
      </c>
      <c r="L41" t="s">
        <v>118</v>
      </c>
      <c r="M41" t="s">
        <v>170</v>
      </c>
      <c r="N41" t="s">
        <v>135</v>
      </c>
      <c r="O41" t="s">
        <v>131</v>
      </c>
      <c r="P41" t="s">
        <v>190</v>
      </c>
      <c r="Q41" t="s">
        <v>225</v>
      </c>
    </row>
    <row r="42" spans="1:17" x14ac:dyDescent="0.35">
      <c r="A42" s="1" t="s">
        <v>34</v>
      </c>
      <c r="B42" t="s">
        <v>226</v>
      </c>
      <c r="C42" t="s">
        <v>1086</v>
      </c>
      <c r="D42" t="s">
        <v>2082</v>
      </c>
      <c r="E42" t="s">
        <v>633</v>
      </c>
      <c r="F42" t="s">
        <v>247</v>
      </c>
      <c r="G42" t="s">
        <v>709</v>
      </c>
      <c r="H42" t="s">
        <v>144</v>
      </c>
      <c r="I42" t="s">
        <v>1698</v>
      </c>
      <c r="J42" t="s">
        <v>256</v>
      </c>
      <c r="K42" t="s">
        <v>198</v>
      </c>
      <c r="L42" t="s">
        <v>403</v>
      </c>
      <c r="M42" t="s">
        <v>247</v>
      </c>
      <c r="N42" t="s">
        <v>1805</v>
      </c>
      <c r="O42" t="s">
        <v>1067</v>
      </c>
      <c r="P42" t="s">
        <v>226</v>
      </c>
      <c r="Q42" t="s">
        <v>247</v>
      </c>
    </row>
    <row r="43" spans="1:17" x14ac:dyDescent="0.35">
      <c r="A43" t="s">
        <v>35</v>
      </c>
      <c r="B43" t="s">
        <v>1019</v>
      </c>
      <c r="C43" t="s">
        <v>924</v>
      </c>
      <c r="D43" t="s">
        <v>210</v>
      </c>
      <c r="E43" t="s">
        <v>283</v>
      </c>
      <c r="F43" t="s">
        <v>136</v>
      </c>
      <c r="G43" t="s">
        <v>1067</v>
      </c>
      <c r="H43" t="s">
        <v>283</v>
      </c>
      <c r="I43" t="s">
        <v>1181</v>
      </c>
      <c r="J43" t="s">
        <v>962</v>
      </c>
      <c r="K43" t="s">
        <v>1322</v>
      </c>
      <c r="L43" t="s">
        <v>256</v>
      </c>
      <c r="M43" t="s">
        <v>257</v>
      </c>
      <c r="N43" t="s">
        <v>194</v>
      </c>
      <c r="O43" t="s">
        <v>1086</v>
      </c>
      <c r="P43" t="s">
        <v>194</v>
      </c>
      <c r="Q43" t="s">
        <v>194</v>
      </c>
    </row>
    <row r="44" spans="1:17" x14ac:dyDescent="0.35">
      <c r="A44" t="s">
        <v>36</v>
      </c>
      <c r="B44" t="s">
        <v>3818</v>
      </c>
      <c r="C44" t="s">
        <v>1953</v>
      </c>
      <c r="D44" t="s">
        <v>2083</v>
      </c>
      <c r="E44" t="s">
        <v>2868</v>
      </c>
      <c r="F44" t="s">
        <v>2218</v>
      </c>
      <c r="G44" t="s">
        <v>143</v>
      </c>
      <c r="H44" t="s">
        <v>3682</v>
      </c>
      <c r="I44" t="s">
        <v>3575</v>
      </c>
      <c r="J44" t="s">
        <v>1146</v>
      </c>
      <c r="K44" t="s">
        <v>3847</v>
      </c>
      <c r="L44" t="s">
        <v>814</v>
      </c>
      <c r="M44" t="s">
        <v>2330</v>
      </c>
      <c r="N44" t="s">
        <v>656</v>
      </c>
      <c r="O44" t="s">
        <v>2218</v>
      </c>
      <c r="P44" t="s">
        <v>3777</v>
      </c>
      <c r="Q44" t="s">
        <v>994</v>
      </c>
    </row>
    <row r="45" spans="1:17" x14ac:dyDescent="0.35">
      <c r="A45" t="s">
        <v>37</v>
      </c>
      <c r="B45" t="s">
        <v>84</v>
      </c>
      <c r="C45" t="s">
        <v>84</v>
      </c>
      <c r="D45" t="s">
        <v>84</v>
      </c>
      <c r="E45" t="s">
        <v>84</v>
      </c>
      <c r="F45" t="s">
        <v>84</v>
      </c>
      <c r="G45" t="s">
        <v>84</v>
      </c>
      <c r="H45" t="s">
        <v>84</v>
      </c>
      <c r="I45" t="s">
        <v>84</v>
      </c>
      <c r="J45" t="s">
        <v>84</v>
      </c>
      <c r="K45" t="s">
        <v>84</v>
      </c>
      <c r="L45" t="s">
        <v>84</v>
      </c>
      <c r="M45" t="s">
        <v>84</v>
      </c>
      <c r="N45" t="s">
        <v>84</v>
      </c>
      <c r="O45" t="s">
        <v>84</v>
      </c>
      <c r="P45" t="s">
        <v>84</v>
      </c>
      <c r="Q45" t="s">
        <v>84</v>
      </c>
    </row>
    <row r="46" spans="1:17" x14ac:dyDescent="0.35">
      <c r="A46" s="1" t="s">
        <v>38</v>
      </c>
      <c r="B46" t="s">
        <v>3819</v>
      </c>
      <c r="C46" t="s">
        <v>3616</v>
      </c>
      <c r="D46" t="s">
        <v>2631</v>
      </c>
      <c r="E46" t="s">
        <v>711</v>
      </c>
      <c r="F46" t="s">
        <v>3650</v>
      </c>
      <c r="G46" t="s">
        <v>3665</v>
      </c>
      <c r="H46" t="s">
        <v>3683</v>
      </c>
      <c r="I46" t="s">
        <v>4193</v>
      </c>
      <c r="J46" t="s">
        <v>3702</v>
      </c>
      <c r="K46" t="s">
        <v>3848</v>
      </c>
      <c r="L46" t="s">
        <v>3718</v>
      </c>
      <c r="M46" t="s">
        <v>3733</v>
      </c>
      <c r="N46" t="s">
        <v>1209</v>
      </c>
      <c r="O46" t="s">
        <v>3760</v>
      </c>
      <c r="P46" t="s">
        <v>3778</v>
      </c>
      <c r="Q46" t="s">
        <v>3791</v>
      </c>
    </row>
    <row r="47" spans="1:17" x14ac:dyDescent="0.35">
      <c r="A47" s="1" t="s">
        <v>39</v>
      </c>
      <c r="B47" t="s">
        <v>654</v>
      </c>
      <c r="C47" t="s">
        <v>694</v>
      </c>
      <c r="D47" t="s">
        <v>721</v>
      </c>
      <c r="E47" t="s">
        <v>399</v>
      </c>
      <c r="F47" t="s">
        <v>1009</v>
      </c>
      <c r="G47" t="s">
        <v>3666</v>
      </c>
      <c r="H47" t="s">
        <v>3684</v>
      </c>
      <c r="I47" t="s">
        <v>2964</v>
      </c>
      <c r="J47" t="s">
        <v>1228</v>
      </c>
      <c r="K47" t="s">
        <v>1130</v>
      </c>
      <c r="L47" t="s">
        <v>547</v>
      </c>
      <c r="M47" t="s">
        <v>3734</v>
      </c>
      <c r="N47" t="s">
        <v>1649</v>
      </c>
      <c r="O47" t="s">
        <v>654</v>
      </c>
      <c r="P47" t="s">
        <v>814</v>
      </c>
      <c r="Q47" t="s">
        <v>1416</v>
      </c>
    </row>
    <row r="48" spans="1:17" x14ac:dyDescent="0.35">
      <c r="A48" t="s">
        <v>40</v>
      </c>
      <c r="B48" t="s">
        <v>2408</v>
      </c>
      <c r="C48" t="s">
        <v>829</v>
      </c>
      <c r="D48" t="s">
        <v>341</v>
      </c>
      <c r="E48" t="s">
        <v>819</v>
      </c>
      <c r="F48" t="s">
        <v>433</v>
      </c>
      <c r="G48" t="s">
        <v>1184</v>
      </c>
      <c r="H48" t="s">
        <v>201</v>
      </c>
      <c r="I48" t="s">
        <v>3909</v>
      </c>
      <c r="J48" t="s">
        <v>194</v>
      </c>
      <c r="K48" t="s">
        <v>243</v>
      </c>
      <c r="L48" t="s">
        <v>951</v>
      </c>
      <c r="M48" t="s">
        <v>713</v>
      </c>
      <c r="N48" t="s">
        <v>3747</v>
      </c>
      <c r="O48" t="s">
        <v>556</v>
      </c>
      <c r="P48" t="s">
        <v>408</v>
      </c>
      <c r="Q48" t="s">
        <v>3792</v>
      </c>
    </row>
    <row r="49" spans="1:17" x14ac:dyDescent="0.35">
      <c r="A49" t="s">
        <v>41</v>
      </c>
      <c r="B49" t="s">
        <v>3820</v>
      </c>
      <c r="C49" t="s">
        <v>3617</v>
      </c>
      <c r="D49" t="s">
        <v>3635</v>
      </c>
      <c r="E49" t="s">
        <v>3865</v>
      </c>
      <c r="F49" t="s">
        <v>3651</v>
      </c>
      <c r="G49" t="s">
        <v>3667</v>
      </c>
      <c r="H49" t="s">
        <v>3685</v>
      </c>
      <c r="I49" t="s">
        <v>4194</v>
      </c>
      <c r="J49" t="s">
        <v>3703</v>
      </c>
      <c r="K49" t="s">
        <v>3849</v>
      </c>
      <c r="L49" t="s">
        <v>3719</v>
      </c>
      <c r="M49" t="s">
        <v>3735</v>
      </c>
      <c r="N49" t="s">
        <v>3748</v>
      </c>
      <c r="O49" t="s">
        <v>3761</v>
      </c>
      <c r="P49" t="s">
        <v>2282</v>
      </c>
      <c r="Q49" t="s">
        <v>3793</v>
      </c>
    </row>
    <row r="50" spans="1:17" x14ac:dyDescent="0.35">
      <c r="A50" t="s">
        <v>42</v>
      </c>
      <c r="B50" t="s">
        <v>3821</v>
      </c>
      <c r="C50" t="s">
        <v>1857</v>
      </c>
      <c r="D50" t="s">
        <v>3636</v>
      </c>
      <c r="E50" t="s">
        <v>217</v>
      </c>
      <c r="F50" t="s">
        <v>118</v>
      </c>
      <c r="G50" t="s">
        <v>118</v>
      </c>
      <c r="H50" t="s">
        <v>118</v>
      </c>
      <c r="I50" t="s">
        <v>4195</v>
      </c>
      <c r="J50" t="s">
        <v>118</v>
      </c>
      <c r="K50" t="s">
        <v>820</v>
      </c>
      <c r="L50" t="s">
        <v>118</v>
      </c>
      <c r="M50" t="s">
        <v>118</v>
      </c>
      <c r="N50" t="s">
        <v>118</v>
      </c>
      <c r="O50" t="s">
        <v>118</v>
      </c>
      <c r="P50" t="s">
        <v>118</v>
      </c>
      <c r="Q50" t="s">
        <v>118</v>
      </c>
    </row>
    <row r="51" spans="1:17" x14ac:dyDescent="0.35">
      <c r="A51" t="s">
        <v>43</v>
      </c>
      <c r="B51" t="s">
        <v>84</v>
      </c>
      <c r="C51" t="s">
        <v>84</v>
      </c>
      <c r="D51" t="s">
        <v>84</v>
      </c>
      <c r="E51" t="s">
        <v>84</v>
      </c>
      <c r="F51" t="s">
        <v>84</v>
      </c>
      <c r="G51" t="s">
        <v>84</v>
      </c>
      <c r="H51" t="s">
        <v>84</v>
      </c>
      <c r="I51" t="s">
        <v>84</v>
      </c>
      <c r="J51" t="s">
        <v>84</v>
      </c>
      <c r="K51" t="s">
        <v>84</v>
      </c>
      <c r="L51" t="s">
        <v>84</v>
      </c>
      <c r="M51" t="s">
        <v>84</v>
      </c>
      <c r="N51" t="s">
        <v>84</v>
      </c>
      <c r="O51" t="s">
        <v>84</v>
      </c>
      <c r="P51" t="s">
        <v>84</v>
      </c>
      <c r="Q51" t="s">
        <v>84</v>
      </c>
    </row>
    <row r="52" spans="1:17" x14ac:dyDescent="0.35">
      <c r="A52" t="s">
        <v>44</v>
      </c>
      <c r="B52" t="s">
        <v>3822</v>
      </c>
      <c r="C52" t="s">
        <v>3618</v>
      </c>
      <c r="D52" t="s">
        <v>3637</v>
      </c>
      <c r="E52" t="s">
        <v>3866</v>
      </c>
      <c r="F52" t="s">
        <v>3652</v>
      </c>
      <c r="G52" t="s">
        <v>3668</v>
      </c>
      <c r="H52" t="s">
        <v>3686</v>
      </c>
      <c r="I52" t="s">
        <v>4196</v>
      </c>
      <c r="J52" t="s">
        <v>3704</v>
      </c>
      <c r="K52" t="s">
        <v>3850</v>
      </c>
      <c r="L52" t="s">
        <v>3720</v>
      </c>
      <c r="M52" t="s">
        <v>3736</v>
      </c>
      <c r="N52" t="s">
        <v>3749</v>
      </c>
      <c r="O52" t="s">
        <v>3762</v>
      </c>
      <c r="P52" t="s">
        <v>3779</v>
      </c>
      <c r="Q52" t="s">
        <v>3794</v>
      </c>
    </row>
    <row r="53" spans="1:17" x14ac:dyDescent="0.35">
      <c r="A53" t="s">
        <v>45</v>
      </c>
      <c r="B53" t="s">
        <v>3823</v>
      </c>
      <c r="C53" t="s">
        <v>3619</v>
      </c>
      <c r="D53" t="s">
        <v>3638</v>
      </c>
      <c r="E53" t="s">
        <v>3867</v>
      </c>
      <c r="F53" t="s">
        <v>3653</v>
      </c>
      <c r="G53" t="s">
        <v>3669</v>
      </c>
      <c r="H53" t="s">
        <v>3687</v>
      </c>
      <c r="I53" t="s">
        <v>4197</v>
      </c>
      <c r="J53" t="s">
        <v>3705</v>
      </c>
      <c r="K53" t="s">
        <v>3851</v>
      </c>
      <c r="L53" t="s">
        <v>3721</v>
      </c>
      <c r="M53" t="s">
        <v>3737</v>
      </c>
      <c r="N53" t="s">
        <v>3750</v>
      </c>
      <c r="O53" t="s">
        <v>3763</v>
      </c>
      <c r="P53" t="s">
        <v>3409</v>
      </c>
      <c r="Q53" t="s">
        <v>3795</v>
      </c>
    </row>
    <row r="54" spans="1:17" x14ac:dyDescent="0.35">
      <c r="A54" t="s">
        <v>46</v>
      </c>
      <c r="B54" t="s">
        <v>3824</v>
      </c>
      <c r="C54" t="s">
        <v>3620</v>
      </c>
      <c r="D54" t="s">
        <v>3639</v>
      </c>
      <c r="E54" t="s">
        <v>3868</v>
      </c>
      <c r="F54" t="s">
        <v>3654</v>
      </c>
      <c r="G54" t="s">
        <v>3670</v>
      </c>
      <c r="H54" t="s">
        <v>3688</v>
      </c>
      <c r="I54" t="s">
        <v>4198</v>
      </c>
      <c r="J54" t="s">
        <v>1767</v>
      </c>
      <c r="K54" t="s">
        <v>3852</v>
      </c>
      <c r="L54" t="s">
        <v>2595</v>
      </c>
      <c r="M54" t="s">
        <v>3696</v>
      </c>
      <c r="N54" t="s">
        <v>2609</v>
      </c>
      <c r="O54" t="s">
        <v>3764</v>
      </c>
      <c r="P54" t="s">
        <v>3780</v>
      </c>
      <c r="Q54" t="s">
        <v>3796</v>
      </c>
    </row>
    <row r="55" spans="1:17" x14ac:dyDescent="0.35">
      <c r="A55" t="s">
        <v>47</v>
      </c>
      <c r="B55" t="s">
        <v>3825</v>
      </c>
      <c r="C55" t="s">
        <v>3621</v>
      </c>
      <c r="D55" t="s">
        <v>3640</v>
      </c>
      <c r="E55" t="s">
        <v>3302</v>
      </c>
      <c r="F55" t="s">
        <v>3655</v>
      </c>
      <c r="G55" t="s">
        <v>3671</v>
      </c>
      <c r="H55" t="s">
        <v>3689</v>
      </c>
      <c r="I55" t="s">
        <v>4199</v>
      </c>
      <c r="J55" t="s">
        <v>3172</v>
      </c>
      <c r="K55" t="s">
        <v>3853</v>
      </c>
      <c r="L55" t="s">
        <v>3722</v>
      </c>
      <c r="M55" t="s">
        <v>3129</v>
      </c>
      <c r="N55" t="s">
        <v>1820</v>
      </c>
      <c r="O55" t="s">
        <v>3765</v>
      </c>
      <c r="P55" t="s">
        <v>3781</v>
      </c>
      <c r="Q55" t="s">
        <v>3797</v>
      </c>
    </row>
    <row r="56" spans="1:17" x14ac:dyDescent="0.35">
      <c r="A56" s="2" t="s">
        <v>48</v>
      </c>
      <c r="B56" t="s">
        <v>3814</v>
      </c>
      <c r="C56" t="s">
        <v>3611</v>
      </c>
      <c r="D56" t="s">
        <v>3561</v>
      </c>
      <c r="E56" t="s">
        <v>946</v>
      </c>
      <c r="F56" t="s">
        <v>3646</v>
      </c>
      <c r="G56" t="s">
        <v>3662</v>
      </c>
      <c r="H56" t="s">
        <v>3678</v>
      </c>
      <c r="I56" t="s">
        <v>4189</v>
      </c>
      <c r="J56" t="s">
        <v>3698</v>
      </c>
      <c r="K56" t="s">
        <v>3843</v>
      </c>
      <c r="L56" t="s">
        <v>3714</v>
      </c>
      <c r="M56" t="s">
        <v>3729</v>
      </c>
      <c r="N56" t="s">
        <v>3744</v>
      </c>
      <c r="O56" t="s">
        <v>3757</v>
      </c>
      <c r="P56" t="s">
        <v>3774</v>
      </c>
      <c r="Q56" t="s">
        <v>3788</v>
      </c>
    </row>
    <row r="57" spans="1:17" x14ac:dyDescent="0.35">
      <c r="A57" t="s">
        <v>49</v>
      </c>
      <c r="B57" t="s">
        <v>3826</v>
      </c>
      <c r="C57" t="s">
        <v>2097</v>
      </c>
      <c r="D57" t="s">
        <v>661</v>
      </c>
      <c r="E57" t="s">
        <v>2164</v>
      </c>
      <c r="F57" t="s">
        <v>3091</v>
      </c>
      <c r="G57" t="s">
        <v>1334</v>
      </c>
      <c r="H57" t="s">
        <v>2041</v>
      </c>
      <c r="I57" t="s">
        <v>990</v>
      </c>
      <c r="J57" t="s">
        <v>993</v>
      </c>
      <c r="K57" t="s">
        <v>295</v>
      </c>
      <c r="L57" t="s">
        <v>635</v>
      </c>
      <c r="M57" t="s">
        <v>181</v>
      </c>
      <c r="N57" t="s">
        <v>235</v>
      </c>
      <c r="O57" t="s">
        <v>1148</v>
      </c>
      <c r="P57" t="s">
        <v>146</v>
      </c>
      <c r="Q57" t="s">
        <v>193</v>
      </c>
    </row>
    <row r="58" spans="1:17" x14ac:dyDescent="0.35">
      <c r="A58" t="s">
        <v>50</v>
      </c>
      <c r="B58" t="s">
        <v>472</v>
      </c>
      <c r="C58" t="s">
        <v>414</v>
      </c>
      <c r="D58" t="s">
        <v>235</v>
      </c>
      <c r="E58" t="s">
        <v>3037</v>
      </c>
      <c r="F58" t="s">
        <v>199</v>
      </c>
      <c r="G58" t="s">
        <v>1648</v>
      </c>
      <c r="H58" t="s">
        <v>3298</v>
      </c>
      <c r="I58" t="s">
        <v>742</v>
      </c>
      <c r="J58" t="s">
        <v>1247</v>
      </c>
      <c r="K58" t="s">
        <v>990</v>
      </c>
      <c r="L58" t="s">
        <v>595</v>
      </c>
      <c r="M58" t="s">
        <v>833</v>
      </c>
      <c r="N58" t="s">
        <v>194</v>
      </c>
      <c r="O58" t="s">
        <v>3037</v>
      </c>
      <c r="P58" t="s">
        <v>667</v>
      </c>
      <c r="Q58" t="s">
        <v>194</v>
      </c>
    </row>
    <row r="59" spans="1:17" x14ac:dyDescent="0.35">
      <c r="A59" t="s">
        <v>51</v>
      </c>
      <c r="B59" t="s">
        <v>879</v>
      </c>
      <c r="C59" t="s">
        <v>916</v>
      </c>
      <c r="D59" t="s">
        <v>1811</v>
      </c>
      <c r="E59" t="s">
        <v>3869</v>
      </c>
      <c r="F59" t="s">
        <v>820</v>
      </c>
      <c r="G59" t="s">
        <v>2212</v>
      </c>
      <c r="H59" t="s">
        <v>1594</v>
      </c>
      <c r="I59" t="s">
        <v>1000</v>
      </c>
      <c r="J59" t="s">
        <v>2085</v>
      </c>
      <c r="K59" t="s">
        <v>2650</v>
      </c>
      <c r="L59" t="s">
        <v>213</v>
      </c>
      <c r="M59" t="s">
        <v>645</v>
      </c>
      <c r="N59" t="s">
        <v>1434</v>
      </c>
      <c r="O59" t="s">
        <v>2650</v>
      </c>
      <c r="P59" t="s">
        <v>1334</v>
      </c>
      <c r="Q59" t="s">
        <v>1154</v>
      </c>
    </row>
    <row r="60" spans="1:17" x14ac:dyDescent="0.35">
      <c r="A60" t="s">
        <v>52</v>
      </c>
      <c r="B60" t="s">
        <v>193</v>
      </c>
      <c r="C60" t="s">
        <v>856</v>
      </c>
      <c r="D60" t="s">
        <v>978</v>
      </c>
      <c r="E60" t="s">
        <v>2780</v>
      </c>
      <c r="F60" t="s">
        <v>357</v>
      </c>
      <c r="G60" t="s">
        <v>1161</v>
      </c>
      <c r="H60" t="s">
        <v>2269</v>
      </c>
      <c r="I60" t="s">
        <v>2218</v>
      </c>
      <c r="J60" t="s">
        <v>153</v>
      </c>
      <c r="K60" t="s">
        <v>395</v>
      </c>
      <c r="L60" t="s">
        <v>153</v>
      </c>
      <c r="M60" t="s">
        <v>1642</v>
      </c>
      <c r="N60" t="s">
        <v>139</v>
      </c>
      <c r="O60" t="s">
        <v>1065</v>
      </c>
      <c r="P60" t="s">
        <v>153</v>
      </c>
      <c r="Q60" t="s">
        <v>742</v>
      </c>
    </row>
    <row r="61" spans="1:17" x14ac:dyDescent="0.35">
      <c r="A61" s="1" t="s">
        <v>53</v>
      </c>
      <c r="B61" t="s">
        <v>3827</v>
      </c>
      <c r="C61" t="s">
        <v>2356</v>
      </c>
      <c r="D61" t="s">
        <v>470</v>
      </c>
      <c r="E61" t="s">
        <v>139</v>
      </c>
      <c r="F61" t="s">
        <v>856</v>
      </c>
      <c r="G61" t="s">
        <v>839</v>
      </c>
      <c r="H61" t="s">
        <v>1554</v>
      </c>
      <c r="I61" t="s">
        <v>182</v>
      </c>
      <c r="J61" t="s">
        <v>126</v>
      </c>
      <c r="K61" t="s">
        <v>1650</v>
      </c>
      <c r="L61" t="s">
        <v>1758</v>
      </c>
      <c r="M61" t="s">
        <v>872</v>
      </c>
      <c r="N61" t="s">
        <v>756</v>
      </c>
      <c r="O61" t="s">
        <v>839</v>
      </c>
      <c r="P61" t="s">
        <v>1650</v>
      </c>
      <c r="Q61" t="s">
        <v>2269</v>
      </c>
    </row>
    <row r="62" spans="1:17" x14ac:dyDescent="0.35">
      <c r="A62" t="s">
        <v>54</v>
      </c>
      <c r="B62" t="s">
        <v>3828</v>
      </c>
      <c r="C62" t="s">
        <v>3622</v>
      </c>
      <c r="D62" t="s">
        <v>3641</v>
      </c>
      <c r="E62" t="s">
        <v>3870</v>
      </c>
      <c r="F62" t="s">
        <v>3656</v>
      </c>
      <c r="G62" t="s">
        <v>3672</v>
      </c>
      <c r="H62" t="s">
        <v>3690</v>
      </c>
      <c r="I62" t="s">
        <v>4200</v>
      </c>
      <c r="J62" t="s">
        <v>3706</v>
      </c>
      <c r="K62" t="s">
        <v>3854</v>
      </c>
      <c r="L62" t="s">
        <v>3723</v>
      </c>
      <c r="M62" t="s">
        <v>3738</v>
      </c>
      <c r="N62" t="s">
        <v>3751</v>
      </c>
      <c r="O62" t="s">
        <v>3766</v>
      </c>
      <c r="P62" t="s">
        <v>3782</v>
      </c>
      <c r="Q62" t="s">
        <v>3798</v>
      </c>
    </row>
    <row r="63" spans="1:17" x14ac:dyDescent="0.35">
      <c r="A63" t="s">
        <v>55</v>
      </c>
      <c r="B63" t="s">
        <v>3829</v>
      </c>
      <c r="C63" t="s">
        <v>3623</v>
      </c>
      <c r="D63" t="s">
        <v>3642</v>
      </c>
      <c r="E63" t="s">
        <v>3871</v>
      </c>
      <c r="F63" t="s">
        <v>3657</v>
      </c>
      <c r="G63" t="s">
        <v>3673</v>
      </c>
      <c r="H63" t="s">
        <v>3691</v>
      </c>
      <c r="I63" t="s">
        <v>4201</v>
      </c>
      <c r="J63" t="s">
        <v>3707</v>
      </c>
      <c r="K63" t="s">
        <v>3855</v>
      </c>
      <c r="L63" t="s">
        <v>3724</v>
      </c>
      <c r="M63" t="s">
        <v>3739</v>
      </c>
      <c r="N63" t="s">
        <v>3752</v>
      </c>
      <c r="O63" t="s">
        <v>3767</v>
      </c>
      <c r="P63" t="s">
        <v>3783</v>
      </c>
      <c r="Q63" t="s">
        <v>3799</v>
      </c>
    </row>
    <row r="64" spans="1:17" x14ac:dyDescent="0.35">
      <c r="A64" t="s">
        <v>56</v>
      </c>
      <c r="B64" t="s">
        <v>3830</v>
      </c>
      <c r="C64" t="s">
        <v>3624</v>
      </c>
      <c r="D64" t="s">
        <v>3643</v>
      </c>
      <c r="E64" t="s">
        <v>3872</v>
      </c>
      <c r="F64" t="s">
        <v>3658</v>
      </c>
      <c r="G64" t="s">
        <v>3674</v>
      </c>
      <c r="H64" t="s">
        <v>3692</v>
      </c>
      <c r="I64" t="s">
        <v>4202</v>
      </c>
      <c r="J64" t="s">
        <v>3708</v>
      </c>
      <c r="K64" t="s">
        <v>3856</v>
      </c>
      <c r="L64" t="s">
        <v>3725</v>
      </c>
      <c r="M64" t="s">
        <v>3740</v>
      </c>
      <c r="N64" t="s">
        <v>3753</v>
      </c>
      <c r="O64" t="s">
        <v>3768</v>
      </c>
      <c r="P64" t="s">
        <v>3784</v>
      </c>
      <c r="Q64" t="s">
        <v>3800</v>
      </c>
    </row>
    <row r="65" spans="1:17" x14ac:dyDescent="0.35">
      <c r="A65" t="s">
        <v>57</v>
      </c>
      <c r="B65" t="s">
        <v>3831</v>
      </c>
      <c r="C65" t="s">
        <v>3625</v>
      </c>
      <c r="D65" t="s">
        <v>3644</v>
      </c>
      <c r="E65" t="s">
        <v>3873</v>
      </c>
      <c r="F65" t="s">
        <v>3659</v>
      </c>
      <c r="G65" t="s">
        <v>3675</v>
      </c>
      <c r="H65" t="s">
        <v>3693</v>
      </c>
      <c r="I65" t="s">
        <v>4203</v>
      </c>
      <c r="J65" t="s">
        <v>3709</v>
      </c>
      <c r="K65" t="s">
        <v>3857</v>
      </c>
      <c r="L65" t="s">
        <v>3726</v>
      </c>
      <c r="M65" t="s">
        <v>3741</v>
      </c>
      <c r="N65" t="s">
        <v>3754</v>
      </c>
      <c r="O65" t="s">
        <v>3769</v>
      </c>
      <c r="P65" t="s">
        <v>3785</v>
      </c>
      <c r="Q65" t="s">
        <v>3801</v>
      </c>
    </row>
    <row r="66" spans="1:17" x14ac:dyDescent="0.35">
      <c r="A66" t="s">
        <v>58</v>
      </c>
      <c r="B66" t="s">
        <v>3817</v>
      </c>
      <c r="C66" t="s">
        <v>3615</v>
      </c>
      <c r="D66" t="s">
        <v>3634</v>
      </c>
      <c r="E66" t="s">
        <v>3864</v>
      </c>
      <c r="F66" t="s">
        <v>3649</v>
      </c>
      <c r="G66" t="s">
        <v>3664</v>
      </c>
      <c r="H66" t="s">
        <v>3681</v>
      </c>
      <c r="I66" t="s">
        <v>4192</v>
      </c>
      <c r="J66" t="s">
        <v>3701</v>
      </c>
      <c r="K66" t="s">
        <v>3846</v>
      </c>
      <c r="L66" t="s">
        <v>3717</v>
      </c>
      <c r="M66" t="s">
        <v>3732</v>
      </c>
      <c r="N66" t="s">
        <v>3746</v>
      </c>
      <c r="O66" t="s">
        <v>3759</v>
      </c>
      <c r="P66" t="s">
        <v>3776</v>
      </c>
      <c r="Q66" t="s">
        <v>3790</v>
      </c>
    </row>
    <row r="67" spans="1:17" x14ac:dyDescent="0.35">
      <c r="A67" t="s">
        <v>59</v>
      </c>
      <c r="B67" t="s">
        <v>3104</v>
      </c>
      <c r="C67" t="s">
        <v>118</v>
      </c>
      <c r="D67" t="s">
        <v>118</v>
      </c>
      <c r="E67" t="s">
        <v>118</v>
      </c>
      <c r="F67" t="s">
        <v>118</v>
      </c>
      <c r="G67" t="s">
        <v>118</v>
      </c>
      <c r="H67" t="s">
        <v>118</v>
      </c>
      <c r="I67" t="s">
        <v>118</v>
      </c>
      <c r="J67" t="s">
        <v>118</v>
      </c>
      <c r="K67" t="s">
        <v>118</v>
      </c>
      <c r="L67" t="s">
        <v>118</v>
      </c>
      <c r="M67" t="s">
        <v>118</v>
      </c>
      <c r="N67" t="s">
        <v>118</v>
      </c>
      <c r="O67" t="s">
        <v>118</v>
      </c>
      <c r="P67" t="s">
        <v>118</v>
      </c>
      <c r="Q67" t="s">
        <v>118</v>
      </c>
    </row>
    <row r="68" spans="1:17" x14ac:dyDescent="0.35">
      <c r="A68" t="s">
        <v>60</v>
      </c>
      <c r="B68" t="s">
        <v>3832</v>
      </c>
      <c r="C68" t="s">
        <v>3360</v>
      </c>
      <c r="D68" t="s">
        <v>118</v>
      </c>
      <c r="E68" t="s">
        <v>118</v>
      </c>
      <c r="F68" t="s">
        <v>118</v>
      </c>
      <c r="G68" t="s">
        <v>118</v>
      </c>
      <c r="H68" t="s">
        <v>118</v>
      </c>
      <c r="I68" t="s">
        <v>118</v>
      </c>
      <c r="J68" t="s">
        <v>118</v>
      </c>
      <c r="K68" t="s">
        <v>118</v>
      </c>
      <c r="L68" t="s">
        <v>118</v>
      </c>
      <c r="M68" t="s">
        <v>118</v>
      </c>
      <c r="N68" t="s">
        <v>118</v>
      </c>
      <c r="O68" t="s">
        <v>118</v>
      </c>
      <c r="P68" t="s">
        <v>118</v>
      </c>
      <c r="Q68" t="s">
        <v>118</v>
      </c>
    </row>
    <row r="69" spans="1:17" x14ac:dyDescent="0.35">
      <c r="A69" t="s">
        <v>61</v>
      </c>
      <c r="B69" t="s">
        <v>3833</v>
      </c>
      <c r="C69" t="s">
        <v>3626</v>
      </c>
      <c r="D69" t="s">
        <v>118</v>
      </c>
      <c r="E69" t="s">
        <v>118</v>
      </c>
      <c r="F69" t="s">
        <v>118</v>
      </c>
      <c r="G69" t="s">
        <v>118</v>
      </c>
      <c r="H69" t="s">
        <v>118</v>
      </c>
      <c r="I69" t="s">
        <v>118</v>
      </c>
      <c r="J69" t="s">
        <v>118</v>
      </c>
      <c r="K69" t="s">
        <v>118</v>
      </c>
      <c r="L69" t="s">
        <v>118</v>
      </c>
      <c r="M69" t="s">
        <v>118</v>
      </c>
      <c r="N69" t="s">
        <v>118</v>
      </c>
      <c r="O69" t="s">
        <v>118</v>
      </c>
      <c r="P69" t="s">
        <v>118</v>
      </c>
      <c r="Q69" t="s">
        <v>118</v>
      </c>
    </row>
    <row r="70" spans="1:17" x14ac:dyDescent="0.35">
      <c r="A70" t="s">
        <v>62</v>
      </c>
      <c r="B70" t="s">
        <v>3834</v>
      </c>
      <c r="C70" t="s">
        <v>132</v>
      </c>
      <c r="D70" t="s">
        <v>118</v>
      </c>
      <c r="E70" t="s">
        <v>118</v>
      </c>
      <c r="F70" t="s">
        <v>118</v>
      </c>
      <c r="G70" t="s">
        <v>118</v>
      </c>
      <c r="H70" t="s">
        <v>118</v>
      </c>
      <c r="I70" t="s">
        <v>118</v>
      </c>
      <c r="J70" t="s">
        <v>118</v>
      </c>
      <c r="K70" t="s">
        <v>118</v>
      </c>
      <c r="L70" t="s">
        <v>118</v>
      </c>
      <c r="M70" t="s">
        <v>118</v>
      </c>
      <c r="N70" t="s">
        <v>118</v>
      </c>
      <c r="O70" t="s">
        <v>118</v>
      </c>
      <c r="P70" t="s">
        <v>118</v>
      </c>
      <c r="Q70" t="s">
        <v>118</v>
      </c>
    </row>
    <row r="71" spans="1:17" x14ac:dyDescent="0.35">
      <c r="A71" t="s">
        <v>63</v>
      </c>
      <c r="B71" t="s">
        <v>3835</v>
      </c>
      <c r="C71" t="s">
        <v>3627</v>
      </c>
      <c r="D71" t="s">
        <v>118</v>
      </c>
      <c r="E71" t="s">
        <v>118</v>
      </c>
      <c r="F71" t="s">
        <v>118</v>
      </c>
      <c r="G71" t="s">
        <v>118</v>
      </c>
      <c r="H71" t="s">
        <v>118</v>
      </c>
      <c r="I71" t="s">
        <v>118</v>
      </c>
      <c r="J71" t="s">
        <v>118</v>
      </c>
      <c r="K71" t="s">
        <v>118</v>
      </c>
      <c r="L71" t="s">
        <v>118</v>
      </c>
      <c r="M71" t="s">
        <v>118</v>
      </c>
      <c r="N71" t="s">
        <v>118</v>
      </c>
      <c r="O71" t="s">
        <v>118</v>
      </c>
      <c r="P71" t="s">
        <v>118</v>
      </c>
      <c r="Q71" t="s">
        <v>118</v>
      </c>
    </row>
    <row r="72" spans="1:17" x14ac:dyDescent="0.35">
      <c r="A72" t="s">
        <v>64</v>
      </c>
      <c r="B72" t="s">
        <v>1947</v>
      </c>
      <c r="C72" t="s">
        <v>208</v>
      </c>
      <c r="D72" t="s">
        <v>118</v>
      </c>
      <c r="E72" t="s">
        <v>118</v>
      </c>
      <c r="F72" t="s">
        <v>118</v>
      </c>
      <c r="G72" t="s">
        <v>118</v>
      </c>
      <c r="H72" t="s">
        <v>118</v>
      </c>
      <c r="I72" t="s">
        <v>118</v>
      </c>
      <c r="J72" t="s">
        <v>118</v>
      </c>
      <c r="K72" t="s">
        <v>118</v>
      </c>
      <c r="L72" t="s">
        <v>118</v>
      </c>
      <c r="M72" t="s">
        <v>118</v>
      </c>
      <c r="N72" t="s">
        <v>118</v>
      </c>
      <c r="O72" t="s">
        <v>118</v>
      </c>
      <c r="P72" t="s">
        <v>118</v>
      </c>
      <c r="Q72" t="s">
        <v>118</v>
      </c>
    </row>
    <row r="73" spans="1:17" x14ac:dyDescent="0.35">
      <c r="A73" t="s">
        <v>65</v>
      </c>
      <c r="B73" t="s">
        <v>2701</v>
      </c>
      <c r="C73" t="s">
        <v>399</v>
      </c>
      <c r="D73" t="s">
        <v>118</v>
      </c>
      <c r="E73" t="s">
        <v>118</v>
      </c>
      <c r="F73" t="s">
        <v>118</v>
      </c>
      <c r="G73" t="s">
        <v>118</v>
      </c>
      <c r="H73" t="s">
        <v>118</v>
      </c>
      <c r="I73" t="s">
        <v>118</v>
      </c>
      <c r="J73" t="s">
        <v>118</v>
      </c>
      <c r="K73" t="s">
        <v>118</v>
      </c>
      <c r="L73" t="s">
        <v>118</v>
      </c>
      <c r="M73" t="s">
        <v>118</v>
      </c>
      <c r="N73" t="s">
        <v>118</v>
      </c>
      <c r="O73" t="s">
        <v>118</v>
      </c>
      <c r="P73" t="s">
        <v>118</v>
      </c>
      <c r="Q73" t="s">
        <v>118</v>
      </c>
    </row>
    <row r="74" spans="1:17" x14ac:dyDescent="0.35">
      <c r="A74" t="s">
        <v>66</v>
      </c>
      <c r="B74" t="s">
        <v>3836</v>
      </c>
      <c r="C74" t="s">
        <v>2618</v>
      </c>
      <c r="D74" t="s">
        <v>118</v>
      </c>
      <c r="E74" t="s">
        <v>118</v>
      </c>
      <c r="F74" t="s">
        <v>118</v>
      </c>
      <c r="G74" t="s">
        <v>118</v>
      </c>
      <c r="H74" t="s">
        <v>118</v>
      </c>
      <c r="I74" t="s">
        <v>118</v>
      </c>
      <c r="J74" t="s">
        <v>118</v>
      </c>
      <c r="K74" t="s">
        <v>118</v>
      </c>
      <c r="L74" t="s">
        <v>118</v>
      </c>
      <c r="M74" t="s">
        <v>118</v>
      </c>
      <c r="N74" t="s">
        <v>118</v>
      </c>
      <c r="O74" t="s">
        <v>118</v>
      </c>
      <c r="P74" t="s">
        <v>118</v>
      </c>
      <c r="Q74" t="s">
        <v>118</v>
      </c>
    </row>
    <row r="75" spans="1:17" x14ac:dyDescent="0.35">
      <c r="A75" t="s">
        <v>67</v>
      </c>
      <c r="B75" t="s">
        <v>1716</v>
      </c>
      <c r="C75" t="s">
        <v>118</v>
      </c>
      <c r="D75" t="s">
        <v>118</v>
      </c>
      <c r="E75" t="s">
        <v>118</v>
      </c>
      <c r="F75" t="s">
        <v>118</v>
      </c>
      <c r="G75" t="s">
        <v>118</v>
      </c>
      <c r="H75" t="s">
        <v>118</v>
      </c>
      <c r="I75" t="s">
        <v>118</v>
      </c>
      <c r="J75" t="s">
        <v>118</v>
      </c>
      <c r="K75" t="s">
        <v>118</v>
      </c>
      <c r="L75" t="s">
        <v>118</v>
      </c>
      <c r="M75" t="s">
        <v>118</v>
      </c>
      <c r="N75" t="s">
        <v>118</v>
      </c>
      <c r="O75" t="s">
        <v>118</v>
      </c>
      <c r="P75" t="s">
        <v>118</v>
      </c>
      <c r="Q75" t="s">
        <v>118</v>
      </c>
    </row>
    <row r="76" spans="1:17" x14ac:dyDescent="0.35">
      <c r="A76" t="s">
        <v>68</v>
      </c>
      <c r="B76" t="s">
        <v>127</v>
      </c>
      <c r="C76" t="s">
        <v>127</v>
      </c>
      <c r="D76" t="s">
        <v>118</v>
      </c>
      <c r="E76" t="s">
        <v>118</v>
      </c>
      <c r="F76" t="s">
        <v>118</v>
      </c>
      <c r="G76" t="s">
        <v>118</v>
      </c>
      <c r="H76" t="s">
        <v>118</v>
      </c>
      <c r="I76" t="s">
        <v>118</v>
      </c>
      <c r="J76" t="s">
        <v>118</v>
      </c>
      <c r="K76" t="s">
        <v>118</v>
      </c>
      <c r="L76" t="s">
        <v>118</v>
      </c>
      <c r="M76" t="s">
        <v>118</v>
      </c>
      <c r="N76" t="s">
        <v>118</v>
      </c>
      <c r="O76" t="s">
        <v>118</v>
      </c>
      <c r="P76" t="s">
        <v>118</v>
      </c>
      <c r="Q76" t="s">
        <v>118</v>
      </c>
    </row>
    <row r="77" spans="1:17" x14ac:dyDescent="0.35">
      <c r="A77" t="s">
        <v>74</v>
      </c>
      <c r="B77" t="s">
        <v>84</v>
      </c>
      <c r="C77" t="s">
        <v>84</v>
      </c>
      <c r="D77" t="s">
        <v>84</v>
      </c>
      <c r="E77" t="s">
        <v>84</v>
      </c>
      <c r="F77" t="s">
        <v>84</v>
      </c>
      <c r="G77" t="s">
        <v>84</v>
      </c>
      <c r="H77" t="s">
        <v>84</v>
      </c>
      <c r="I77" t="s">
        <v>84</v>
      </c>
      <c r="J77" t="s">
        <v>84</v>
      </c>
      <c r="K77" t="s">
        <v>84</v>
      </c>
      <c r="L77" t="s">
        <v>84</v>
      </c>
      <c r="M77" t="s">
        <v>84</v>
      </c>
      <c r="N77" t="s">
        <v>84</v>
      </c>
      <c r="O77" t="s">
        <v>84</v>
      </c>
      <c r="P77" t="s">
        <v>84</v>
      </c>
      <c r="Q77" t="s">
        <v>84</v>
      </c>
    </row>
    <row r="78" spans="1:17" x14ac:dyDescent="0.35">
      <c r="A78" s="2" t="s">
        <v>75</v>
      </c>
      <c r="B78" t="s">
        <v>1692</v>
      </c>
      <c r="C78" t="s">
        <v>118</v>
      </c>
      <c r="D78" t="s">
        <v>118</v>
      </c>
      <c r="E78" t="s">
        <v>118</v>
      </c>
      <c r="F78" t="s">
        <v>118</v>
      </c>
      <c r="G78" t="s">
        <v>118</v>
      </c>
      <c r="H78" t="s">
        <v>118</v>
      </c>
      <c r="I78" t="s">
        <v>118</v>
      </c>
      <c r="J78" t="s">
        <v>118</v>
      </c>
      <c r="K78" t="s">
        <v>118</v>
      </c>
      <c r="L78" t="s">
        <v>118</v>
      </c>
      <c r="M78" t="s">
        <v>118</v>
      </c>
      <c r="N78" t="s">
        <v>118</v>
      </c>
      <c r="O78" t="s">
        <v>118</v>
      </c>
      <c r="P78" t="s">
        <v>118</v>
      </c>
      <c r="Q78" t="s">
        <v>118</v>
      </c>
    </row>
    <row r="79" spans="1:17" x14ac:dyDescent="0.35">
      <c r="A79" s="1" t="s">
        <v>76</v>
      </c>
      <c r="B79" t="s">
        <v>3837</v>
      </c>
      <c r="C79" t="s">
        <v>130</v>
      </c>
      <c r="D79" t="s">
        <v>130</v>
      </c>
      <c r="E79" t="s">
        <v>130</v>
      </c>
      <c r="F79" t="s">
        <v>130</v>
      </c>
      <c r="G79" t="s">
        <v>130</v>
      </c>
      <c r="H79" t="s">
        <v>130</v>
      </c>
      <c r="I79" t="s">
        <v>130</v>
      </c>
      <c r="J79" t="s">
        <v>130</v>
      </c>
      <c r="K79" t="s">
        <v>130</v>
      </c>
      <c r="L79" t="s">
        <v>130</v>
      </c>
      <c r="M79" t="s">
        <v>130</v>
      </c>
      <c r="N79" t="s">
        <v>130</v>
      </c>
      <c r="O79" t="s">
        <v>130</v>
      </c>
      <c r="P79" t="s">
        <v>130</v>
      </c>
      <c r="Q79" t="s">
        <v>130</v>
      </c>
    </row>
    <row r="80" spans="1:17" x14ac:dyDescent="0.35">
      <c r="A80" t="s">
        <v>77</v>
      </c>
      <c r="B80" t="s">
        <v>118</v>
      </c>
      <c r="C80" t="s">
        <v>118</v>
      </c>
      <c r="D80" t="s">
        <v>118</v>
      </c>
      <c r="E80" t="s">
        <v>118</v>
      </c>
      <c r="F80" t="s">
        <v>118</v>
      </c>
      <c r="G80" t="s">
        <v>118</v>
      </c>
      <c r="H80" t="s">
        <v>118</v>
      </c>
      <c r="I80" t="s">
        <v>118</v>
      </c>
      <c r="J80" t="s">
        <v>118</v>
      </c>
      <c r="K80" t="s">
        <v>118</v>
      </c>
      <c r="L80" t="s">
        <v>118</v>
      </c>
      <c r="M80" t="s">
        <v>118</v>
      </c>
      <c r="N80" t="s">
        <v>118</v>
      </c>
      <c r="O80" t="s">
        <v>118</v>
      </c>
      <c r="P80" t="s">
        <v>118</v>
      </c>
      <c r="Q80" t="s">
        <v>118</v>
      </c>
    </row>
    <row r="81" spans="1:17" x14ac:dyDescent="0.35">
      <c r="A81" t="s">
        <v>78</v>
      </c>
      <c r="B81" t="s">
        <v>3838</v>
      </c>
      <c r="C81" t="s">
        <v>130</v>
      </c>
      <c r="D81" t="s">
        <v>130</v>
      </c>
      <c r="E81" t="s">
        <v>130</v>
      </c>
      <c r="F81" t="s">
        <v>130</v>
      </c>
      <c r="G81" t="s">
        <v>130</v>
      </c>
      <c r="H81" t="s">
        <v>130</v>
      </c>
      <c r="I81" t="s">
        <v>130</v>
      </c>
      <c r="J81" t="s">
        <v>130</v>
      </c>
      <c r="K81" t="s">
        <v>130</v>
      </c>
      <c r="L81" t="s">
        <v>130</v>
      </c>
      <c r="M81" t="s">
        <v>130</v>
      </c>
      <c r="N81" t="s">
        <v>130</v>
      </c>
      <c r="O81" t="s">
        <v>130</v>
      </c>
      <c r="P81" t="s">
        <v>130</v>
      </c>
      <c r="Q81" t="s">
        <v>130</v>
      </c>
    </row>
    <row r="82" spans="1:17" x14ac:dyDescent="0.35">
      <c r="A82" s="2" t="s">
        <v>79</v>
      </c>
      <c r="B82" t="s">
        <v>190</v>
      </c>
      <c r="C82" t="s">
        <v>170</v>
      </c>
      <c r="D82" t="s">
        <v>783</v>
      </c>
      <c r="E82" t="s">
        <v>363</v>
      </c>
      <c r="F82" t="s">
        <v>140</v>
      </c>
      <c r="G82" t="s">
        <v>923</v>
      </c>
      <c r="H82" t="s">
        <v>783</v>
      </c>
      <c r="I82" t="s">
        <v>225</v>
      </c>
      <c r="J82" t="s">
        <v>1692</v>
      </c>
      <c r="K82" t="s">
        <v>124</v>
      </c>
      <c r="L82" t="s">
        <v>135</v>
      </c>
      <c r="M82" t="s">
        <v>124</v>
      </c>
      <c r="N82" t="s">
        <v>576</v>
      </c>
      <c r="O82" t="s">
        <v>190</v>
      </c>
      <c r="P82" t="s">
        <v>158</v>
      </c>
      <c r="Q82" t="s">
        <v>135</v>
      </c>
    </row>
    <row r="83" spans="1:17" x14ac:dyDescent="0.35">
      <c r="A83" s="1" t="s">
        <v>80</v>
      </c>
      <c r="B83" t="s">
        <v>3839</v>
      </c>
      <c r="C83" t="s">
        <v>3628</v>
      </c>
      <c r="D83" t="s">
        <v>1808</v>
      </c>
      <c r="E83" t="s">
        <v>3874</v>
      </c>
      <c r="F83" t="s">
        <v>3660</v>
      </c>
      <c r="G83" t="s">
        <v>3676</v>
      </c>
      <c r="H83" t="s">
        <v>3694</v>
      </c>
      <c r="I83" t="s">
        <v>4204</v>
      </c>
      <c r="J83" t="s">
        <v>3710</v>
      </c>
      <c r="K83" t="s">
        <v>3858</v>
      </c>
      <c r="L83" t="s">
        <v>3727</v>
      </c>
      <c r="M83" t="s">
        <v>3742</v>
      </c>
      <c r="N83" t="s">
        <v>3755</v>
      </c>
      <c r="O83" t="s">
        <v>3770</v>
      </c>
      <c r="P83" t="s">
        <v>3786</v>
      </c>
      <c r="Q83" t="s">
        <v>3802</v>
      </c>
    </row>
    <row r="84" spans="1:17" x14ac:dyDescent="0.35">
      <c r="A84" t="s">
        <v>81</v>
      </c>
      <c r="B84" t="s">
        <v>3840</v>
      </c>
      <c r="C84" t="s">
        <v>118</v>
      </c>
      <c r="D84" t="s">
        <v>118</v>
      </c>
      <c r="E84" t="s">
        <v>118</v>
      </c>
      <c r="F84" t="s">
        <v>118</v>
      </c>
      <c r="G84" t="s">
        <v>118</v>
      </c>
      <c r="H84" t="s">
        <v>118</v>
      </c>
      <c r="I84" t="s">
        <v>118</v>
      </c>
      <c r="J84" t="s">
        <v>118</v>
      </c>
      <c r="K84" t="s">
        <v>118</v>
      </c>
      <c r="L84" t="s">
        <v>118</v>
      </c>
      <c r="M84" t="s">
        <v>118</v>
      </c>
      <c r="N84" t="s">
        <v>118</v>
      </c>
      <c r="O84" t="s">
        <v>118</v>
      </c>
      <c r="P84" t="s">
        <v>118</v>
      </c>
      <c r="Q84" t="s">
        <v>118</v>
      </c>
    </row>
    <row r="85" spans="1:17" x14ac:dyDescent="0.35">
      <c r="A85" s="1" t="s">
        <v>82</v>
      </c>
      <c r="B85" t="s">
        <v>3841</v>
      </c>
      <c r="C85" t="s">
        <v>3629</v>
      </c>
      <c r="D85" t="s">
        <v>3645</v>
      </c>
      <c r="E85" t="s">
        <v>3875</v>
      </c>
      <c r="F85" t="s">
        <v>3661</v>
      </c>
      <c r="G85" t="s">
        <v>3677</v>
      </c>
      <c r="H85" t="s">
        <v>3695</v>
      </c>
      <c r="I85" t="s">
        <v>4205</v>
      </c>
      <c r="J85" t="s">
        <v>3711</v>
      </c>
      <c r="K85" t="s">
        <v>3859</v>
      </c>
      <c r="L85" t="s">
        <v>3728</v>
      </c>
      <c r="M85" t="s">
        <v>3743</v>
      </c>
      <c r="N85" t="s">
        <v>3756</v>
      </c>
      <c r="O85" t="s">
        <v>3771</v>
      </c>
      <c r="P85" t="s">
        <v>3787</v>
      </c>
      <c r="Q85" t="s">
        <v>3803</v>
      </c>
    </row>
    <row r="86" spans="1:17" x14ac:dyDescent="0.35">
      <c r="A86" t="s">
        <v>83</v>
      </c>
      <c r="B86" t="s">
        <v>482</v>
      </c>
      <c r="C86" t="s">
        <v>118</v>
      </c>
      <c r="D86" t="s">
        <v>118</v>
      </c>
      <c r="E86" t="s">
        <v>118</v>
      </c>
      <c r="F86" t="s">
        <v>118</v>
      </c>
      <c r="G86" t="s">
        <v>118</v>
      </c>
      <c r="H86" t="s">
        <v>118</v>
      </c>
      <c r="I86" t="s">
        <v>118</v>
      </c>
      <c r="J86" t="s">
        <v>118</v>
      </c>
      <c r="K86" t="s">
        <v>118</v>
      </c>
      <c r="L86" t="s">
        <v>118</v>
      </c>
      <c r="M86" t="s">
        <v>118</v>
      </c>
      <c r="N86" t="s">
        <v>118</v>
      </c>
      <c r="O86" t="s">
        <v>118</v>
      </c>
      <c r="P86" t="s">
        <v>118</v>
      </c>
      <c r="Q86" t="s">
        <v>118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8" sqref="A48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2354</v>
      </c>
    </row>
    <row r="2" spans="1:17" x14ac:dyDescent="0.35">
      <c r="A2" t="s">
        <v>0</v>
      </c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</row>
    <row r="3" spans="1:17" x14ac:dyDescent="0.35">
      <c r="A3" s="26" t="s">
        <v>272</v>
      </c>
      <c r="B3" s="27">
        <v>532</v>
      </c>
      <c r="C3" s="27">
        <v>180</v>
      </c>
      <c r="D3" s="27">
        <v>30</v>
      </c>
      <c r="E3" s="28">
        <v>36</v>
      </c>
      <c r="F3" s="28">
        <v>36</v>
      </c>
      <c r="G3" s="28">
        <v>28</v>
      </c>
      <c r="H3" s="28">
        <v>40</v>
      </c>
      <c r="I3" s="28">
        <v>36</v>
      </c>
      <c r="J3" s="28">
        <v>30</v>
      </c>
      <c r="K3" s="28">
        <v>46</v>
      </c>
      <c r="L3" s="28">
        <v>30</v>
      </c>
      <c r="M3" s="28">
        <v>39</v>
      </c>
      <c r="N3" s="28">
        <v>10</v>
      </c>
      <c r="O3" s="28">
        <v>31</v>
      </c>
      <c r="P3" s="28">
        <v>22</v>
      </c>
      <c r="Q3" s="28">
        <v>14</v>
      </c>
    </row>
    <row r="4" spans="1:17" x14ac:dyDescent="0.35">
      <c r="A4" s="35" t="s">
        <v>116</v>
      </c>
      <c r="B4">
        <v>2135</v>
      </c>
      <c r="C4" s="24">
        <v>170</v>
      </c>
      <c r="D4" s="24">
        <v>224</v>
      </c>
      <c r="E4" s="24">
        <v>243</v>
      </c>
      <c r="F4" s="25">
        <v>137</v>
      </c>
      <c r="G4" s="25">
        <v>113</v>
      </c>
      <c r="H4" s="25">
        <v>322</v>
      </c>
      <c r="I4" s="25">
        <v>139</v>
      </c>
      <c r="J4" s="25">
        <v>191</v>
      </c>
      <c r="K4" s="25">
        <v>240</v>
      </c>
      <c r="L4" s="25">
        <v>159</v>
      </c>
      <c r="M4" s="25">
        <v>291</v>
      </c>
      <c r="N4" s="25">
        <v>47</v>
      </c>
      <c r="O4" s="25">
        <v>178</v>
      </c>
      <c r="P4" s="25">
        <v>94</v>
      </c>
      <c r="Q4" s="25">
        <v>79</v>
      </c>
    </row>
    <row r="5" spans="1:17" x14ac:dyDescent="0.35">
      <c r="A5" s="21" t="s">
        <v>300</v>
      </c>
      <c r="B5" s="24"/>
      <c r="C5" s="24"/>
      <c r="D5" s="24">
        <v>3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35">
      <c r="A6" s="21" t="s">
        <v>301</v>
      </c>
      <c r="B6" s="24"/>
      <c r="C6" s="24"/>
      <c r="D6" s="24"/>
      <c r="E6" s="24"/>
      <c r="F6" s="24">
        <v>2</v>
      </c>
      <c r="G6" s="24">
        <v>2</v>
      </c>
      <c r="H6" s="24"/>
      <c r="I6" s="24">
        <v>1</v>
      </c>
      <c r="J6" s="25">
        <v>2</v>
      </c>
      <c r="K6" s="25">
        <v>1</v>
      </c>
      <c r="L6" s="24"/>
      <c r="M6" s="25">
        <v>3</v>
      </c>
      <c r="N6" s="24"/>
      <c r="O6" s="25">
        <v>6</v>
      </c>
      <c r="P6" s="24"/>
      <c r="Q6" s="24"/>
    </row>
    <row r="7" spans="1:17" x14ac:dyDescent="0.35">
      <c r="A7" s="21" t="s">
        <v>302</v>
      </c>
      <c r="B7" s="24"/>
      <c r="C7" s="24">
        <v>5</v>
      </c>
      <c r="D7" s="25">
        <v>4</v>
      </c>
      <c r="E7" s="24">
        <v>1</v>
      </c>
      <c r="F7" s="25">
        <v>3</v>
      </c>
      <c r="G7" s="24"/>
      <c r="H7" s="25">
        <v>38</v>
      </c>
      <c r="I7" s="25">
        <v>1</v>
      </c>
      <c r="J7" s="24"/>
      <c r="K7" s="24"/>
      <c r="L7" s="24"/>
      <c r="M7" s="24"/>
      <c r="N7" s="24">
        <v>3</v>
      </c>
      <c r="O7" s="25">
        <v>1</v>
      </c>
      <c r="P7" s="24">
        <v>1</v>
      </c>
      <c r="Q7" s="24"/>
    </row>
    <row r="8" spans="1:17" x14ac:dyDescent="0.35">
      <c r="A8" s="42" t="s">
        <v>522</v>
      </c>
      <c r="B8" s="24">
        <v>11919</v>
      </c>
      <c r="C8" s="25">
        <v>836</v>
      </c>
      <c r="D8" s="25">
        <v>487</v>
      </c>
      <c r="E8" s="25">
        <v>820</v>
      </c>
      <c r="F8" s="25">
        <v>497</v>
      </c>
      <c r="G8" s="25">
        <v>322</v>
      </c>
      <c r="H8" s="25">
        <v>1204</v>
      </c>
      <c r="I8" s="25">
        <v>503</v>
      </c>
      <c r="J8" s="25">
        <v>495</v>
      </c>
      <c r="K8" s="25">
        <v>904</v>
      </c>
      <c r="L8" s="25">
        <v>449</v>
      </c>
      <c r="M8" s="25">
        <v>996</v>
      </c>
      <c r="N8" s="25">
        <v>116</v>
      </c>
      <c r="O8" s="25">
        <v>623</v>
      </c>
      <c r="P8" s="25">
        <v>270</v>
      </c>
      <c r="Q8" s="25">
        <v>207</v>
      </c>
    </row>
    <row r="9" spans="1:17" x14ac:dyDescent="0.35">
      <c r="A9" t="s">
        <v>1</v>
      </c>
      <c r="B9" t="s">
        <v>84</v>
      </c>
      <c r="C9" t="s">
        <v>84</v>
      </c>
      <c r="D9" t="s">
        <v>84</v>
      </c>
      <c r="E9" t="s">
        <v>84</v>
      </c>
      <c r="F9" t="s">
        <v>84</v>
      </c>
      <c r="G9" t="s">
        <v>84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t="s">
        <v>84</v>
      </c>
      <c r="O9" t="s">
        <v>84</v>
      </c>
      <c r="P9" t="s">
        <v>84</v>
      </c>
      <c r="Q9" t="s">
        <v>84</v>
      </c>
    </row>
    <row r="10" spans="1:17" x14ac:dyDescent="0.35">
      <c r="A10" s="1" t="s">
        <v>2</v>
      </c>
      <c r="B10" t="s">
        <v>517</v>
      </c>
      <c r="C10" t="s">
        <v>3876</v>
      </c>
      <c r="D10" t="s">
        <v>3195</v>
      </c>
      <c r="E10" t="s">
        <v>3909</v>
      </c>
      <c r="F10" t="s">
        <v>3924</v>
      </c>
      <c r="G10" t="s">
        <v>118</v>
      </c>
      <c r="H10" t="s">
        <v>1406</v>
      </c>
      <c r="I10" t="s">
        <v>1593</v>
      </c>
      <c r="J10" t="s">
        <v>633</v>
      </c>
      <c r="K10" t="s">
        <v>1086</v>
      </c>
      <c r="L10" t="s">
        <v>3354</v>
      </c>
      <c r="M10" t="s">
        <v>891</v>
      </c>
      <c r="N10" t="s">
        <v>118</v>
      </c>
      <c r="O10" t="s">
        <v>513</v>
      </c>
      <c r="P10" t="s">
        <v>656</v>
      </c>
      <c r="Q10" t="s">
        <v>118</v>
      </c>
    </row>
    <row r="11" spans="1:17" x14ac:dyDescent="0.35">
      <c r="A11" t="s">
        <v>3</v>
      </c>
      <c r="B11" t="s">
        <v>556</v>
      </c>
      <c r="C11" t="s">
        <v>118</v>
      </c>
      <c r="D11" t="s">
        <v>118</v>
      </c>
      <c r="E11" t="s">
        <v>118</v>
      </c>
      <c r="F11" t="s">
        <v>118</v>
      </c>
      <c r="G11" t="s">
        <v>118</v>
      </c>
      <c r="H11" t="s">
        <v>118</v>
      </c>
      <c r="I11" t="s">
        <v>118</v>
      </c>
      <c r="J11" t="s">
        <v>118</v>
      </c>
      <c r="K11" t="s">
        <v>118</v>
      </c>
      <c r="L11" t="s">
        <v>118</v>
      </c>
      <c r="M11" t="s">
        <v>118</v>
      </c>
      <c r="N11" t="s">
        <v>118</v>
      </c>
      <c r="O11" t="s">
        <v>118</v>
      </c>
      <c r="P11" t="s">
        <v>118</v>
      </c>
      <c r="Q11" t="s">
        <v>118</v>
      </c>
    </row>
    <row r="12" spans="1:17" x14ac:dyDescent="0.35">
      <c r="A12" t="s">
        <v>4</v>
      </c>
      <c r="B12" t="s">
        <v>4091</v>
      </c>
      <c r="C12" t="s">
        <v>118</v>
      </c>
      <c r="D12" t="s">
        <v>550</v>
      </c>
      <c r="E12" t="s">
        <v>118</v>
      </c>
      <c r="F12" t="s">
        <v>127</v>
      </c>
      <c r="G12" t="s">
        <v>118</v>
      </c>
      <c r="H12" t="s">
        <v>118</v>
      </c>
      <c r="I12" t="s">
        <v>209</v>
      </c>
      <c r="J12" t="s">
        <v>1035</v>
      </c>
      <c r="K12" t="s">
        <v>118</v>
      </c>
      <c r="L12" t="s">
        <v>209</v>
      </c>
      <c r="M12" t="s">
        <v>132</v>
      </c>
      <c r="N12" t="s">
        <v>118</v>
      </c>
      <c r="O12" t="s">
        <v>223</v>
      </c>
      <c r="P12" t="s">
        <v>118</v>
      </c>
      <c r="Q12" t="s">
        <v>118</v>
      </c>
    </row>
    <row r="13" spans="1:17" x14ac:dyDescent="0.35">
      <c r="A13" t="s">
        <v>5</v>
      </c>
      <c r="B13" t="s">
        <v>4092</v>
      </c>
      <c r="C13" t="s">
        <v>429</v>
      </c>
      <c r="D13" t="s">
        <v>118</v>
      </c>
      <c r="E13" t="s">
        <v>118</v>
      </c>
      <c r="F13" t="s">
        <v>118</v>
      </c>
      <c r="G13" t="s">
        <v>118</v>
      </c>
      <c r="H13" t="s">
        <v>118</v>
      </c>
      <c r="I13" t="s">
        <v>118</v>
      </c>
      <c r="J13" t="s">
        <v>118</v>
      </c>
      <c r="K13" t="s">
        <v>118</v>
      </c>
      <c r="L13" t="s">
        <v>118</v>
      </c>
      <c r="M13" t="s">
        <v>118</v>
      </c>
      <c r="N13" t="s">
        <v>118</v>
      </c>
      <c r="O13" t="s">
        <v>118</v>
      </c>
      <c r="P13" t="s">
        <v>118</v>
      </c>
      <c r="Q13" t="s">
        <v>118</v>
      </c>
    </row>
    <row r="14" spans="1:17" x14ac:dyDescent="0.35">
      <c r="A14" t="s">
        <v>6</v>
      </c>
      <c r="B14" t="s">
        <v>118</v>
      </c>
      <c r="C14" t="s">
        <v>118</v>
      </c>
      <c r="D14" t="s">
        <v>118</v>
      </c>
      <c r="E14" t="s">
        <v>118</v>
      </c>
      <c r="F14" t="s">
        <v>118</v>
      </c>
      <c r="G14" t="s">
        <v>118</v>
      </c>
      <c r="H14" t="s">
        <v>118</v>
      </c>
      <c r="I14" t="s">
        <v>118</v>
      </c>
      <c r="J14" t="s">
        <v>118</v>
      </c>
      <c r="K14" t="s">
        <v>118</v>
      </c>
      <c r="L14" t="s">
        <v>118</v>
      </c>
      <c r="M14" t="s">
        <v>118</v>
      </c>
      <c r="N14" t="s">
        <v>118</v>
      </c>
      <c r="O14" t="s">
        <v>118</v>
      </c>
      <c r="P14" t="s">
        <v>118</v>
      </c>
      <c r="Q14" t="s">
        <v>118</v>
      </c>
    </row>
    <row r="15" spans="1:17" x14ac:dyDescent="0.35">
      <c r="A15" t="s">
        <v>7</v>
      </c>
      <c r="B15" t="s">
        <v>223</v>
      </c>
      <c r="C15" t="s">
        <v>118</v>
      </c>
      <c r="D15" t="s">
        <v>118</v>
      </c>
      <c r="E15" t="s">
        <v>118</v>
      </c>
      <c r="F15" t="s">
        <v>118</v>
      </c>
      <c r="G15" t="s">
        <v>118</v>
      </c>
      <c r="H15" t="s">
        <v>118</v>
      </c>
      <c r="I15" t="s">
        <v>118</v>
      </c>
      <c r="J15" t="s">
        <v>118</v>
      </c>
      <c r="K15" t="s">
        <v>118</v>
      </c>
      <c r="L15" t="s">
        <v>118</v>
      </c>
      <c r="M15" t="s">
        <v>118</v>
      </c>
      <c r="N15" t="s">
        <v>118</v>
      </c>
      <c r="O15" t="s">
        <v>118</v>
      </c>
      <c r="P15" t="s">
        <v>118</v>
      </c>
      <c r="Q15" t="s">
        <v>118</v>
      </c>
    </row>
    <row r="16" spans="1:17" x14ac:dyDescent="0.35">
      <c r="A16" t="s">
        <v>8</v>
      </c>
      <c r="B16" t="s">
        <v>118</v>
      </c>
      <c r="C16" t="s">
        <v>118</v>
      </c>
      <c r="D16" t="s">
        <v>118</v>
      </c>
      <c r="E16" t="s">
        <v>118</v>
      </c>
      <c r="F16" t="s">
        <v>118</v>
      </c>
      <c r="G16" t="s">
        <v>118</v>
      </c>
      <c r="H16" t="s">
        <v>118</v>
      </c>
      <c r="I16" t="s">
        <v>118</v>
      </c>
      <c r="J16" t="s">
        <v>118</v>
      </c>
      <c r="K16" t="s">
        <v>118</v>
      </c>
      <c r="L16" t="s">
        <v>118</v>
      </c>
      <c r="M16" t="s">
        <v>118</v>
      </c>
      <c r="N16" t="s">
        <v>118</v>
      </c>
      <c r="O16" t="s">
        <v>118</v>
      </c>
      <c r="P16" t="s">
        <v>118</v>
      </c>
      <c r="Q16" t="s">
        <v>118</v>
      </c>
    </row>
    <row r="17" spans="1:17" x14ac:dyDescent="0.35">
      <c r="A17" s="1" t="s">
        <v>9</v>
      </c>
      <c r="B17" t="s">
        <v>2545</v>
      </c>
      <c r="C17" t="s">
        <v>247</v>
      </c>
      <c r="D17" t="s">
        <v>593</v>
      </c>
      <c r="E17" t="s">
        <v>694</v>
      </c>
      <c r="F17" t="s">
        <v>2217</v>
      </c>
      <c r="G17" t="s">
        <v>607</v>
      </c>
      <c r="H17" t="s">
        <v>2488</v>
      </c>
      <c r="I17" t="s">
        <v>720</v>
      </c>
      <c r="J17" t="s">
        <v>1449</v>
      </c>
      <c r="K17" t="s">
        <v>4160</v>
      </c>
      <c r="L17" t="s">
        <v>431</v>
      </c>
      <c r="M17" t="s">
        <v>2551</v>
      </c>
      <c r="N17" t="s">
        <v>1369</v>
      </c>
      <c r="O17" t="s">
        <v>476</v>
      </c>
      <c r="P17" t="s">
        <v>1173</v>
      </c>
      <c r="Q17" t="s">
        <v>1138</v>
      </c>
    </row>
    <row r="18" spans="1:17" x14ac:dyDescent="0.35">
      <c r="A18" t="s">
        <v>10</v>
      </c>
      <c r="B18" t="s">
        <v>4093</v>
      </c>
      <c r="C18" t="s">
        <v>1035</v>
      </c>
      <c r="D18" t="s">
        <v>118</v>
      </c>
      <c r="E18" t="s">
        <v>119</v>
      </c>
      <c r="F18" t="s">
        <v>118</v>
      </c>
      <c r="G18" t="s">
        <v>118</v>
      </c>
      <c r="H18" t="s">
        <v>118</v>
      </c>
      <c r="I18" t="s">
        <v>118</v>
      </c>
      <c r="J18" t="s">
        <v>118</v>
      </c>
      <c r="K18" t="s">
        <v>132</v>
      </c>
      <c r="L18" t="s">
        <v>118</v>
      </c>
      <c r="M18" t="s">
        <v>246</v>
      </c>
      <c r="N18" t="s">
        <v>118</v>
      </c>
      <c r="O18" t="s">
        <v>118</v>
      </c>
      <c r="P18" t="s">
        <v>118</v>
      </c>
      <c r="Q18" t="s">
        <v>118</v>
      </c>
    </row>
    <row r="19" spans="1:17" x14ac:dyDescent="0.35">
      <c r="A19" t="s">
        <v>11</v>
      </c>
      <c r="B19" t="s">
        <v>118</v>
      </c>
      <c r="C19" t="s">
        <v>118</v>
      </c>
      <c r="D19" t="s">
        <v>118</v>
      </c>
      <c r="E19" t="s">
        <v>118</v>
      </c>
      <c r="F19" t="s">
        <v>118</v>
      </c>
      <c r="G19" t="s">
        <v>118</v>
      </c>
      <c r="H19" t="s">
        <v>118</v>
      </c>
      <c r="I19" t="s">
        <v>118</v>
      </c>
      <c r="J19" t="s">
        <v>118</v>
      </c>
      <c r="K19" t="s">
        <v>118</v>
      </c>
      <c r="L19" t="s">
        <v>118</v>
      </c>
      <c r="M19" t="s">
        <v>118</v>
      </c>
      <c r="N19" t="s">
        <v>118</v>
      </c>
      <c r="O19" t="s">
        <v>118</v>
      </c>
      <c r="P19" t="s">
        <v>118</v>
      </c>
      <c r="Q19" t="s">
        <v>118</v>
      </c>
    </row>
    <row r="20" spans="1:17" x14ac:dyDescent="0.35">
      <c r="A20" t="s">
        <v>12</v>
      </c>
      <c r="B20" t="s">
        <v>4094</v>
      </c>
      <c r="C20" t="s">
        <v>118</v>
      </c>
      <c r="D20" t="s">
        <v>118</v>
      </c>
      <c r="E20" t="s">
        <v>118</v>
      </c>
      <c r="F20" t="s">
        <v>118</v>
      </c>
      <c r="G20" t="s">
        <v>118</v>
      </c>
      <c r="H20" t="s">
        <v>118</v>
      </c>
      <c r="I20" t="s">
        <v>118</v>
      </c>
      <c r="J20" t="s">
        <v>118</v>
      </c>
      <c r="K20" t="s">
        <v>118</v>
      </c>
      <c r="L20" t="s">
        <v>118</v>
      </c>
      <c r="M20" t="s">
        <v>223</v>
      </c>
      <c r="N20" t="s">
        <v>118</v>
      </c>
      <c r="O20" t="s">
        <v>118</v>
      </c>
      <c r="P20" t="s">
        <v>118</v>
      </c>
      <c r="Q20" t="s">
        <v>118</v>
      </c>
    </row>
    <row r="21" spans="1:17" x14ac:dyDescent="0.35">
      <c r="A21" t="s">
        <v>13</v>
      </c>
      <c r="B21" t="s">
        <v>1018</v>
      </c>
      <c r="C21" t="s">
        <v>550</v>
      </c>
      <c r="D21" t="s">
        <v>1035</v>
      </c>
      <c r="E21" t="s">
        <v>118</v>
      </c>
      <c r="F21" t="s">
        <v>118</v>
      </c>
      <c r="G21" t="s">
        <v>118</v>
      </c>
      <c r="H21" t="s">
        <v>118</v>
      </c>
      <c r="I21" t="s">
        <v>118</v>
      </c>
      <c r="J21" t="s">
        <v>118</v>
      </c>
      <c r="K21" t="s">
        <v>118</v>
      </c>
      <c r="L21" t="s">
        <v>118</v>
      </c>
      <c r="M21" t="s">
        <v>118</v>
      </c>
      <c r="N21" t="s">
        <v>118</v>
      </c>
      <c r="O21" t="s">
        <v>118</v>
      </c>
      <c r="P21" t="s">
        <v>118</v>
      </c>
      <c r="Q21" t="s">
        <v>118</v>
      </c>
    </row>
    <row r="22" spans="1:17" x14ac:dyDescent="0.35">
      <c r="A22" t="s">
        <v>14</v>
      </c>
      <c r="B22" t="s">
        <v>1169</v>
      </c>
      <c r="C22" t="s">
        <v>134</v>
      </c>
      <c r="D22" t="s">
        <v>134</v>
      </c>
      <c r="E22" t="s">
        <v>134</v>
      </c>
      <c r="F22" t="s">
        <v>134</v>
      </c>
      <c r="G22" t="s">
        <v>134</v>
      </c>
      <c r="H22" t="s">
        <v>134</v>
      </c>
      <c r="I22" t="s">
        <v>134</v>
      </c>
      <c r="J22" t="s">
        <v>134</v>
      </c>
      <c r="K22" t="s">
        <v>134</v>
      </c>
      <c r="L22" t="s">
        <v>134</v>
      </c>
      <c r="M22" t="s">
        <v>134</v>
      </c>
      <c r="N22" t="s">
        <v>134</v>
      </c>
      <c r="O22" t="s">
        <v>134</v>
      </c>
      <c r="P22" t="s">
        <v>134</v>
      </c>
      <c r="Q22" t="s">
        <v>134</v>
      </c>
    </row>
    <row r="23" spans="1:17" x14ac:dyDescent="0.35">
      <c r="A23" t="s">
        <v>15</v>
      </c>
      <c r="B23" t="s">
        <v>4095</v>
      </c>
      <c r="C23" t="s">
        <v>2049</v>
      </c>
      <c r="D23" t="s">
        <v>3894</v>
      </c>
      <c r="E23" t="s">
        <v>3910</v>
      </c>
      <c r="F23" t="s">
        <v>3925</v>
      </c>
      <c r="G23" t="s">
        <v>3942</v>
      </c>
      <c r="H23" t="s">
        <v>2949</v>
      </c>
      <c r="I23" t="s">
        <v>1129</v>
      </c>
      <c r="J23" t="s">
        <v>3987</v>
      </c>
      <c r="K23" t="s">
        <v>3295</v>
      </c>
      <c r="L23" t="s">
        <v>1540</v>
      </c>
      <c r="M23" t="s">
        <v>3162</v>
      </c>
      <c r="N23" t="s">
        <v>305</v>
      </c>
      <c r="O23" t="s">
        <v>4044</v>
      </c>
      <c r="P23" t="s">
        <v>3400</v>
      </c>
      <c r="Q23" t="s">
        <v>1587</v>
      </c>
    </row>
    <row r="24" spans="1:17" x14ac:dyDescent="0.35">
      <c r="A24" t="s">
        <v>16</v>
      </c>
      <c r="B24" t="s">
        <v>3352</v>
      </c>
      <c r="C24" t="s">
        <v>2408</v>
      </c>
      <c r="D24" t="s">
        <v>3895</v>
      </c>
      <c r="E24" t="s">
        <v>1409</v>
      </c>
      <c r="F24" t="s">
        <v>3924</v>
      </c>
      <c r="G24" t="s">
        <v>3943</v>
      </c>
      <c r="H24" t="s">
        <v>1398</v>
      </c>
      <c r="I24" t="s">
        <v>356</v>
      </c>
      <c r="J24" t="s">
        <v>431</v>
      </c>
      <c r="K24" t="s">
        <v>849</v>
      </c>
      <c r="L24" t="s">
        <v>3354</v>
      </c>
      <c r="M24" t="s">
        <v>1495</v>
      </c>
      <c r="N24" t="s">
        <v>118</v>
      </c>
      <c r="O24" t="s">
        <v>1417</v>
      </c>
      <c r="P24" t="s">
        <v>118</v>
      </c>
      <c r="Q24" t="s">
        <v>4075</v>
      </c>
    </row>
    <row r="25" spans="1:17" x14ac:dyDescent="0.35">
      <c r="A25" t="s">
        <v>17</v>
      </c>
      <c r="B25" t="s">
        <v>84</v>
      </c>
      <c r="C25" t="s">
        <v>84</v>
      </c>
      <c r="D25" t="s">
        <v>84</v>
      </c>
      <c r="E25" t="s">
        <v>84</v>
      </c>
      <c r="F25" t="s">
        <v>84</v>
      </c>
      <c r="G25" t="s">
        <v>84</v>
      </c>
      <c r="H25" t="s">
        <v>84</v>
      </c>
      <c r="I25" t="s">
        <v>84</v>
      </c>
      <c r="J25" t="s">
        <v>84</v>
      </c>
      <c r="K25" t="s">
        <v>84</v>
      </c>
      <c r="L25" t="s">
        <v>84</v>
      </c>
      <c r="M25" t="s">
        <v>84</v>
      </c>
      <c r="N25" t="s">
        <v>84</v>
      </c>
      <c r="O25" t="s">
        <v>84</v>
      </c>
      <c r="P25" t="s">
        <v>84</v>
      </c>
      <c r="Q25" t="s">
        <v>84</v>
      </c>
    </row>
    <row r="26" spans="1:17" x14ac:dyDescent="0.35">
      <c r="A26" t="s">
        <v>18</v>
      </c>
      <c r="B26" t="s">
        <v>281</v>
      </c>
      <c r="C26" t="s">
        <v>84</v>
      </c>
      <c r="D26" t="s">
        <v>84</v>
      </c>
      <c r="E26" t="s">
        <v>84</v>
      </c>
      <c r="F26" t="s">
        <v>84</v>
      </c>
      <c r="G26" t="s">
        <v>84</v>
      </c>
      <c r="H26" t="s">
        <v>84</v>
      </c>
      <c r="I26" t="s">
        <v>84</v>
      </c>
      <c r="J26" t="s">
        <v>84</v>
      </c>
      <c r="K26" t="s">
        <v>84</v>
      </c>
      <c r="L26" t="s">
        <v>84</v>
      </c>
      <c r="M26" t="s">
        <v>84</v>
      </c>
      <c r="N26" t="s">
        <v>84</v>
      </c>
      <c r="O26" t="s">
        <v>84</v>
      </c>
      <c r="P26" t="s">
        <v>84</v>
      </c>
      <c r="Q26" t="s">
        <v>84</v>
      </c>
    </row>
    <row r="27" spans="1:17" x14ac:dyDescent="0.35">
      <c r="A27" t="s">
        <v>19</v>
      </c>
      <c r="B27" t="s">
        <v>84</v>
      </c>
      <c r="C27" t="s">
        <v>84</v>
      </c>
      <c r="D27" t="s">
        <v>84</v>
      </c>
      <c r="E27" t="s">
        <v>84</v>
      </c>
      <c r="F27" t="s">
        <v>84</v>
      </c>
      <c r="G27" t="s">
        <v>84</v>
      </c>
      <c r="H27" t="s">
        <v>84</v>
      </c>
      <c r="I27" t="s">
        <v>84</v>
      </c>
      <c r="J27" t="s">
        <v>84</v>
      </c>
      <c r="K27" t="s">
        <v>84</v>
      </c>
      <c r="L27" t="s">
        <v>84</v>
      </c>
      <c r="M27" t="s">
        <v>84</v>
      </c>
      <c r="N27" t="s">
        <v>84</v>
      </c>
      <c r="O27" t="s">
        <v>84</v>
      </c>
      <c r="P27" t="s">
        <v>84</v>
      </c>
      <c r="Q27" t="s">
        <v>84</v>
      </c>
    </row>
    <row r="28" spans="1:17" x14ac:dyDescent="0.35">
      <c r="A28" s="1" t="s">
        <v>20</v>
      </c>
      <c r="B28" t="s">
        <v>4096</v>
      </c>
      <c r="C28" t="s">
        <v>118</v>
      </c>
      <c r="D28" t="s">
        <v>118</v>
      </c>
      <c r="E28" t="s">
        <v>118</v>
      </c>
      <c r="F28" t="s">
        <v>118</v>
      </c>
      <c r="G28" t="s">
        <v>118</v>
      </c>
      <c r="H28" t="s">
        <v>118</v>
      </c>
      <c r="I28" t="s">
        <v>118</v>
      </c>
      <c r="J28" t="s">
        <v>118</v>
      </c>
      <c r="K28" t="s">
        <v>118</v>
      </c>
      <c r="L28" t="s">
        <v>118</v>
      </c>
      <c r="M28" t="s">
        <v>118</v>
      </c>
      <c r="N28" t="s">
        <v>118</v>
      </c>
      <c r="O28" t="s">
        <v>118</v>
      </c>
      <c r="P28" t="s">
        <v>118</v>
      </c>
      <c r="Q28" t="s">
        <v>118</v>
      </c>
    </row>
    <row r="29" spans="1:17" x14ac:dyDescent="0.35">
      <c r="A29" s="1" t="s">
        <v>21</v>
      </c>
      <c r="B29" t="s">
        <v>118</v>
      </c>
      <c r="C29" t="s">
        <v>118</v>
      </c>
      <c r="D29" t="s">
        <v>118</v>
      </c>
      <c r="E29" t="s">
        <v>118</v>
      </c>
      <c r="F29" t="s">
        <v>118</v>
      </c>
      <c r="G29" t="s">
        <v>118</v>
      </c>
      <c r="H29" t="s">
        <v>118</v>
      </c>
      <c r="I29" t="s">
        <v>118</v>
      </c>
      <c r="J29" t="s">
        <v>118</v>
      </c>
      <c r="K29" t="s">
        <v>118</v>
      </c>
      <c r="L29" t="s">
        <v>118</v>
      </c>
      <c r="M29" t="s">
        <v>118</v>
      </c>
      <c r="N29" t="s">
        <v>118</v>
      </c>
      <c r="O29" t="s">
        <v>118</v>
      </c>
      <c r="P29" t="s">
        <v>118</v>
      </c>
      <c r="Q29" t="s">
        <v>118</v>
      </c>
    </row>
    <row r="30" spans="1:17" x14ac:dyDescent="0.35">
      <c r="A30" s="1" t="s">
        <v>22</v>
      </c>
      <c r="B30" t="s">
        <v>118</v>
      </c>
      <c r="C30" t="s">
        <v>118</v>
      </c>
      <c r="D30" t="s">
        <v>118</v>
      </c>
      <c r="E30" t="s">
        <v>118</v>
      </c>
      <c r="F30" t="s">
        <v>118</v>
      </c>
      <c r="G30" t="s">
        <v>118</v>
      </c>
      <c r="H30" t="s">
        <v>118</v>
      </c>
      <c r="I30" t="s">
        <v>118</v>
      </c>
      <c r="J30" t="s">
        <v>118</v>
      </c>
      <c r="K30" t="s">
        <v>118</v>
      </c>
      <c r="L30" t="s">
        <v>118</v>
      </c>
      <c r="M30" t="s">
        <v>118</v>
      </c>
      <c r="N30" t="s">
        <v>118</v>
      </c>
      <c r="O30" t="s">
        <v>118</v>
      </c>
      <c r="P30" t="s">
        <v>118</v>
      </c>
      <c r="Q30" t="s">
        <v>118</v>
      </c>
    </row>
    <row r="31" spans="1:17" x14ac:dyDescent="0.35">
      <c r="A31" t="s">
        <v>23</v>
      </c>
      <c r="B31" t="s">
        <v>3626</v>
      </c>
      <c r="C31" t="s">
        <v>118</v>
      </c>
      <c r="D31" t="s">
        <v>118</v>
      </c>
      <c r="E31" t="s">
        <v>118</v>
      </c>
      <c r="F31" t="s">
        <v>118</v>
      </c>
      <c r="G31" t="s">
        <v>118</v>
      </c>
      <c r="H31" t="s">
        <v>118</v>
      </c>
      <c r="I31" t="s">
        <v>118</v>
      </c>
      <c r="J31" t="s">
        <v>2043</v>
      </c>
      <c r="K31" t="s">
        <v>118</v>
      </c>
      <c r="L31" t="s">
        <v>118</v>
      </c>
      <c r="M31" t="s">
        <v>118</v>
      </c>
      <c r="N31" t="s">
        <v>118</v>
      </c>
      <c r="O31" t="s">
        <v>118</v>
      </c>
      <c r="P31" t="s">
        <v>118</v>
      </c>
      <c r="Q31" t="s">
        <v>118</v>
      </c>
    </row>
    <row r="32" spans="1:17" x14ac:dyDescent="0.35">
      <c r="A32" t="s">
        <v>24</v>
      </c>
      <c r="B32" t="s">
        <v>4097</v>
      </c>
      <c r="C32" t="s">
        <v>246</v>
      </c>
      <c r="D32" t="s">
        <v>121</v>
      </c>
      <c r="E32" t="s">
        <v>217</v>
      </c>
      <c r="F32" t="s">
        <v>118</v>
      </c>
      <c r="G32" t="s">
        <v>550</v>
      </c>
      <c r="H32" t="s">
        <v>2261</v>
      </c>
      <c r="I32" t="s">
        <v>118</v>
      </c>
      <c r="J32" t="s">
        <v>118</v>
      </c>
      <c r="K32" t="s">
        <v>118</v>
      </c>
      <c r="L32" t="s">
        <v>119</v>
      </c>
      <c r="M32" t="s">
        <v>429</v>
      </c>
      <c r="N32" t="s">
        <v>118</v>
      </c>
      <c r="O32" t="s">
        <v>118</v>
      </c>
      <c r="P32" t="s">
        <v>118</v>
      </c>
      <c r="Q32" t="s">
        <v>118</v>
      </c>
    </row>
    <row r="33" spans="1:17" x14ac:dyDescent="0.35">
      <c r="A33" t="s">
        <v>25</v>
      </c>
      <c r="B33" t="s">
        <v>4098</v>
      </c>
      <c r="C33" t="s">
        <v>3877</v>
      </c>
      <c r="D33" t="s">
        <v>118</v>
      </c>
      <c r="E33" t="s">
        <v>118</v>
      </c>
      <c r="F33" t="s">
        <v>118</v>
      </c>
      <c r="G33" t="s">
        <v>118</v>
      </c>
      <c r="H33" t="s">
        <v>118</v>
      </c>
      <c r="I33" t="s">
        <v>118</v>
      </c>
      <c r="J33" t="s">
        <v>118</v>
      </c>
      <c r="K33" t="s">
        <v>118</v>
      </c>
      <c r="L33" t="s">
        <v>118</v>
      </c>
      <c r="M33" t="s">
        <v>118</v>
      </c>
      <c r="N33" t="s">
        <v>118</v>
      </c>
      <c r="O33" t="s">
        <v>118</v>
      </c>
      <c r="P33" t="s">
        <v>118</v>
      </c>
      <c r="Q33" t="s">
        <v>118</v>
      </c>
    </row>
    <row r="34" spans="1:17" x14ac:dyDescent="0.35">
      <c r="A34" t="s">
        <v>26</v>
      </c>
      <c r="B34" t="s">
        <v>118</v>
      </c>
      <c r="C34" t="s">
        <v>118</v>
      </c>
      <c r="D34" t="s">
        <v>118</v>
      </c>
      <c r="E34" t="s">
        <v>118</v>
      </c>
      <c r="F34" t="s">
        <v>118</v>
      </c>
      <c r="G34" t="s">
        <v>118</v>
      </c>
      <c r="H34" t="s">
        <v>118</v>
      </c>
      <c r="I34" t="s">
        <v>118</v>
      </c>
      <c r="J34" t="s">
        <v>118</v>
      </c>
      <c r="K34" t="s">
        <v>118</v>
      </c>
      <c r="L34" t="s">
        <v>118</v>
      </c>
      <c r="M34" t="s">
        <v>118</v>
      </c>
      <c r="N34" t="s">
        <v>118</v>
      </c>
      <c r="O34" t="s">
        <v>118</v>
      </c>
      <c r="P34" t="s">
        <v>118</v>
      </c>
      <c r="Q34" t="s">
        <v>118</v>
      </c>
    </row>
    <row r="35" spans="1:17" x14ac:dyDescent="0.35">
      <c r="A35" t="s">
        <v>27</v>
      </c>
      <c r="B35" t="s">
        <v>84</v>
      </c>
      <c r="C35" t="s">
        <v>84</v>
      </c>
      <c r="D35" t="s">
        <v>84</v>
      </c>
      <c r="E35" t="s">
        <v>84</v>
      </c>
      <c r="F35" t="s">
        <v>84</v>
      </c>
      <c r="G35" t="s">
        <v>84</v>
      </c>
      <c r="H35" t="s">
        <v>84</v>
      </c>
      <c r="I35" t="s">
        <v>84</v>
      </c>
      <c r="J35" t="s">
        <v>84</v>
      </c>
      <c r="K35" t="s">
        <v>84</v>
      </c>
      <c r="L35" t="s">
        <v>84</v>
      </c>
      <c r="M35" t="s">
        <v>84</v>
      </c>
      <c r="N35" t="s">
        <v>84</v>
      </c>
      <c r="O35" t="s">
        <v>84</v>
      </c>
      <c r="P35" t="s">
        <v>84</v>
      </c>
      <c r="Q35" t="s">
        <v>84</v>
      </c>
    </row>
    <row r="36" spans="1:17" x14ac:dyDescent="0.35">
      <c r="A36" s="1" t="s">
        <v>28</v>
      </c>
      <c r="B36" t="s">
        <v>4099</v>
      </c>
      <c r="C36" t="s">
        <v>3878</v>
      </c>
      <c r="D36" t="s">
        <v>3580</v>
      </c>
      <c r="E36" t="s">
        <v>1505</v>
      </c>
      <c r="F36" t="s">
        <v>3926</v>
      </c>
      <c r="G36" t="s">
        <v>3944</v>
      </c>
      <c r="H36" t="s">
        <v>3957</v>
      </c>
      <c r="I36" t="s">
        <v>3123</v>
      </c>
      <c r="J36" t="s">
        <v>3988</v>
      </c>
      <c r="K36" t="s">
        <v>4161</v>
      </c>
      <c r="L36" t="s">
        <v>3369</v>
      </c>
      <c r="M36" t="s">
        <v>1045</v>
      </c>
      <c r="N36" t="s">
        <v>4029</v>
      </c>
      <c r="O36" t="s">
        <v>4045</v>
      </c>
      <c r="P36" t="s">
        <v>4060</v>
      </c>
      <c r="Q36" t="s">
        <v>4076</v>
      </c>
    </row>
    <row r="37" spans="1:17" x14ac:dyDescent="0.35">
      <c r="A37" s="1" t="s">
        <v>29</v>
      </c>
      <c r="B37" t="s">
        <v>4100</v>
      </c>
      <c r="C37" t="s">
        <v>3879</v>
      </c>
      <c r="D37" t="s">
        <v>3896</v>
      </c>
      <c r="E37" t="s">
        <v>3911</v>
      </c>
      <c r="F37" t="s">
        <v>3927</v>
      </c>
      <c r="G37" t="s">
        <v>3945</v>
      </c>
      <c r="H37" t="s">
        <v>3958</v>
      </c>
      <c r="I37" t="s">
        <v>3973</v>
      </c>
      <c r="J37" t="s">
        <v>3989</v>
      </c>
      <c r="K37" t="s">
        <v>4162</v>
      </c>
      <c r="L37" t="s">
        <v>4001</v>
      </c>
      <c r="M37" t="s">
        <v>4014</v>
      </c>
      <c r="N37" t="s">
        <v>4030</v>
      </c>
      <c r="O37" t="s">
        <v>4046</v>
      </c>
      <c r="P37" t="s">
        <v>4061</v>
      </c>
      <c r="Q37" t="s">
        <v>4077</v>
      </c>
    </row>
    <row r="38" spans="1:17" x14ac:dyDescent="0.35">
      <c r="A38" t="s">
        <v>30</v>
      </c>
      <c r="B38" t="s">
        <v>4101</v>
      </c>
      <c r="C38" t="s">
        <v>3880</v>
      </c>
      <c r="D38" t="s">
        <v>121</v>
      </c>
      <c r="E38" t="s">
        <v>3912</v>
      </c>
      <c r="F38" t="s">
        <v>3928</v>
      </c>
      <c r="G38" t="s">
        <v>288</v>
      </c>
      <c r="H38" t="s">
        <v>3355</v>
      </c>
      <c r="I38" t="s">
        <v>3826</v>
      </c>
      <c r="J38" t="s">
        <v>3990</v>
      </c>
      <c r="K38" t="s">
        <v>4163</v>
      </c>
      <c r="L38" t="s">
        <v>4002</v>
      </c>
      <c r="M38" t="s">
        <v>4015</v>
      </c>
      <c r="N38" t="s">
        <v>4031</v>
      </c>
      <c r="O38" t="s">
        <v>4047</v>
      </c>
      <c r="P38" t="s">
        <v>659</v>
      </c>
      <c r="Q38" t="s">
        <v>4078</v>
      </c>
    </row>
    <row r="39" spans="1:17" x14ac:dyDescent="0.35">
      <c r="A39" t="s">
        <v>31</v>
      </c>
      <c r="B39" t="s">
        <v>4102</v>
      </c>
      <c r="C39" t="s">
        <v>1035</v>
      </c>
      <c r="D39" t="s">
        <v>822</v>
      </c>
      <c r="E39" t="s">
        <v>552</v>
      </c>
      <c r="F39" t="s">
        <v>1035</v>
      </c>
      <c r="G39" t="s">
        <v>118</v>
      </c>
      <c r="H39" t="s">
        <v>118</v>
      </c>
      <c r="I39" t="s">
        <v>3454</v>
      </c>
      <c r="J39" t="s">
        <v>118</v>
      </c>
      <c r="K39" t="s">
        <v>482</v>
      </c>
      <c r="L39" t="s">
        <v>2261</v>
      </c>
      <c r="M39" t="s">
        <v>839</v>
      </c>
      <c r="N39" t="s">
        <v>118</v>
      </c>
      <c r="O39" t="s">
        <v>118</v>
      </c>
      <c r="P39" t="s">
        <v>121</v>
      </c>
      <c r="Q39" t="s">
        <v>118</v>
      </c>
    </row>
    <row r="40" spans="1:17" x14ac:dyDescent="0.35">
      <c r="A40" s="1" t="s">
        <v>32</v>
      </c>
      <c r="B40" t="s">
        <v>4103</v>
      </c>
      <c r="C40" t="s">
        <v>3881</v>
      </c>
      <c r="D40" t="s">
        <v>3897</v>
      </c>
      <c r="E40" t="s">
        <v>3913</v>
      </c>
      <c r="F40" t="s">
        <v>3929</v>
      </c>
      <c r="G40" t="s">
        <v>3946</v>
      </c>
      <c r="H40" t="s">
        <v>3959</v>
      </c>
      <c r="I40" t="s">
        <v>3974</v>
      </c>
      <c r="J40" t="s">
        <v>3991</v>
      </c>
      <c r="K40" t="s">
        <v>4164</v>
      </c>
      <c r="L40" t="s">
        <v>4003</v>
      </c>
      <c r="M40" t="s">
        <v>4016</v>
      </c>
      <c r="N40" t="s">
        <v>4032</v>
      </c>
      <c r="O40" t="s">
        <v>4048</v>
      </c>
      <c r="P40" t="s">
        <v>4062</v>
      </c>
      <c r="Q40" t="s">
        <v>4079</v>
      </c>
    </row>
    <row r="41" spans="1:17" x14ac:dyDescent="0.35">
      <c r="A41" s="1" t="s">
        <v>33</v>
      </c>
      <c r="B41" t="s">
        <v>576</v>
      </c>
      <c r="C41" t="s">
        <v>363</v>
      </c>
      <c r="D41" t="s">
        <v>118</v>
      </c>
      <c r="E41" t="s">
        <v>135</v>
      </c>
      <c r="F41" t="s">
        <v>131</v>
      </c>
      <c r="G41" t="s">
        <v>170</v>
      </c>
      <c r="H41" t="s">
        <v>131</v>
      </c>
      <c r="I41" t="s">
        <v>118</v>
      </c>
      <c r="J41" t="s">
        <v>170</v>
      </c>
      <c r="K41" t="s">
        <v>170</v>
      </c>
      <c r="L41" t="s">
        <v>131</v>
      </c>
      <c r="M41" t="s">
        <v>135</v>
      </c>
      <c r="N41" t="s">
        <v>118</v>
      </c>
      <c r="O41" t="s">
        <v>131</v>
      </c>
      <c r="P41" t="s">
        <v>118</v>
      </c>
      <c r="Q41" t="s">
        <v>131</v>
      </c>
    </row>
    <row r="42" spans="1:17" x14ac:dyDescent="0.35">
      <c r="A42" s="1" t="s">
        <v>34</v>
      </c>
      <c r="B42" t="s">
        <v>924</v>
      </c>
      <c r="C42" t="s">
        <v>1269</v>
      </c>
      <c r="D42" t="s">
        <v>172</v>
      </c>
      <c r="E42" t="s">
        <v>171</v>
      </c>
      <c r="F42" t="s">
        <v>403</v>
      </c>
      <c r="G42" t="s">
        <v>685</v>
      </c>
      <c r="H42" t="s">
        <v>3089</v>
      </c>
      <c r="I42" t="s">
        <v>172</v>
      </c>
      <c r="J42" t="s">
        <v>144</v>
      </c>
      <c r="K42" t="s">
        <v>418</v>
      </c>
      <c r="L42" t="s">
        <v>247</v>
      </c>
      <c r="M42" t="s">
        <v>633</v>
      </c>
      <c r="N42" t="s">
        <v>1275</v>
      </c>
      <c r="O42" t="s">
        <v>3021</v>
      </c>
      <c r="P42" t="s">
        <v>144</v>
      </c>
      <c r="Q42" t="s">
        <v>1067</v>
      </c>
    </row>
    <row r="43" spans="1:17" x14ac:dyDescent="0.35">
      <c r="A43" t="s">
        <v>35</v>
      </c>
      <c r="B43" t="s">
        <v>651</v>
      </c>
      <c r="C43" t="s">
        <v>260</v>
      </c>
      <c r="D43" t="s">
        <v>283</v>
      </c>
      <c r="E43" t="s">
        <v>962</v>
      </c>
      <c r="F43" t="s">
        <v>171</v>
      </c>
      <c r="G43" t="s">
        <v>446</v>
      </c>
      <c r="H43" t="s">
        <v>145</v>
      </c>
      <c r="I43" t="s">
        <v>338</v>
      </c>
      <c r="J43" t="s">
        <v>260</v>
      </c>
      <c r="K43" t="s">
        <v>283</v>
      </c>
      <c r="L43" t="s">
        <v>125</v>
      </c>
      <c r="M43" t="s">
        <v>962</v>
      </c>
      <c r="N43" t="s">
        <v>194</v>
      </c>
      <c r="O43" t="s">
        <v>1086</v>
      </c>
      <c r="P43" t="s">
        <v>194</v>
      </c>
      <c r="Q43" t="s">
        <v>144</v>
      </c>
    </row>
    <row r="44" spans="1:17" x14ac:dyDescent="0.35">
      <c r="A44" t="s">
        <v>36</v>
      </c>
      <c r="B44" t="s">
        <v>4104</v>
      </c>
      <c r="C44" t="s">
        <v>481</v>
      </c>
      <c r="D44" t="s">
        <v>702</v>
      </c>
      <c r="E44" t="s">
        <v>1069</v>
      </c>
      <c r="F44" t="s">
        <v>881</v>
      </c>
      <c r="G44" t="s">
        <v>1211</v>
      </c>
      <c r="H44" t="s">
        <v>564</v>
      </c>
      <c r="I44" t="s">
        <v>333</v>
      </c>
      <c r="J44" t="s">
        <v>117</v>
      </c>
      <c r="K44" t="s">
        <v>635</v>
      </c>
      <c r="L44" t="s">
        <v>895</v>
      </c>
      <c r="M44" t="s">
        <v>1150</v>
      </c>
      <c r="N44" t="s">
        <v>227</v>
      </c>
      <c r="O44" t="s">
        <v>311</v>
      </c>
      <c r="P44" t="s">
        <v>1211</v>
      </c>
      <c r="Q44" t="s">
        <v>153</v>
      </c>
    </row>
    <row r="45" spans="1:17" x14ac:dyDescent="0.35">
      <c r="A45" t="s">
        <v>37</v>
      </c>
      <c r="B45" t="s">
        <v>84</v>
      </c>
      <c r="C45" t="s">
        <v>84</v>
      </c>
      <c r="D45" t="s">
        <v>84</v>
      </c>
      <c r="E45" t="s">
        <v>84</v>
      </c>
      <c r="F45" t="s">
        <v>84</v>
      </c>
      <c r="G45" t="s">
        <v>84</v>
      </c>
      <c r="H45" t="s">
        <v>84</v>
      </c>
      <c r="I45" t="s">
        <v>84</v>
      </c>
      <c r="J45" t="s">
        <v>84</v>
      </c>
      <c r="K45" t="s">
        <v>84</v>
      </c>
      <c r="L45" t="s">
        <v>84</v>
      </c>
      <c r="M45" t="s">
        <v>84</v>
      </c>
      <c r="N45" t="s">
        <v>84</v>
      </c>
      <c r="O45" t="s">
        <v>84</v>
      </c>
      <c r="P45" t="s">
        <v>84</v>
      </c>
      <c r="Q45" t="s">
        <v>84</v>
      </c>
    </row>
    <row r="46" spans="1:17" x14ac:dyDescent="0.35">
      <c r="A46" s="1" t="s">
        <v>38</v>
      </c>
      <c r="B46" t="s">
        <v>4105</v>
      </c>
      <c r="C46" t="s">
        <v>2558</v>
      </c>
      <c r="D46" t="s">
        <v>293</v>
      </c>
      <c r="E46" t="s">
        <v>3914</v>
      </c>
      <c r="F46" t="s">
        <v>3930</v>
      </c>
      <c r="G46" t="s">
        <v>3947</v>
      </c>
      <c r="H46" t="s">
        <v>3960</v>
      </c>
      <c r="I46" t="s">
        <v>3975</v>
      </c>
      <c r="J46" t="s">
        <v>2438</v>
      </c>
      <c r="K46" t="s">
        <v>4165</v>
      </c>
      <c r="L46" t="s">
        <v>563</v>
      </c>
      <c r="M46" t="s">
        <v>4017</v>
      </c>
      <c r="N46" t="s">
        <v>4033</v>
      </c>
      <c r="O46" t="s">
        <v>4049</v>
      </c>
      <c r="P46" t="s">
        <v>4063</v>
      </c>
      <c r="Q46" t="s">
        <v>4080</v>
      </c>
    </row>
    <row r="47" spans="1:17" x14ac:dyDescent="0.35">
      <c r="A47" s="1" t="s">
        <v>39</v>
      </c>
      <c r="B47" t="s">
        <v>855</v>
      </c>
      <c r="C47" t="s">
        <v>1568</v>
      </c>
      <c r="D47" t="s">
        <v>2105</v>
      </c>
      <c r="E47" t="s">
        <v>1788</v>
      </c>
      <c r="F47" t="s">
        <v>1094</v>
      </c>
      <c r="G47" t="s">
        <v>1605</v>
      </c>
      <c r="H47" t="s">
        <v>3961</v>
      </c>
      <c r="I47" t="s">
        <v>854</v>
      </c>
      <c r="J47" t="s">
        <v>2669</v>
      </c>
      <c r="K47" t="s">
        <v>3230</v>
      </c>
      <c r="L47" t="s">
        <v>1664</v>
      </c>
      <c r="M47" t="s">
        <v>2419</v>
      </c>
      <c r="N47" t="s">
        <v>3091</v>
      </c>
      <c r="O47" t="s">
        <v>2047</v>
      </c>
      <c r="P47" t="s">
        <v>2055</v>
      </c>
      <c r="Q47" t="s">
        <v>4081</v>
      </c>
    </row>
    <row r="48" spans="1:17" x14ac:dyDescent="0.35">
      <c r="A48" t="s">
        <v>40</v>
      </c>
      <c r="B48" t="s">
        <v>786</v>
      </c>
      <c r="C48" t="s">
        <v>1682</v>
      </c>
      <c r="D48" t="s">
        <v>677</v>
      </c>
      <c r="E48" t="s">
        <v>308</v>
      </c>
      <c r="F48" t="s">
        <v>201</v>
      </c>
      <c r="G48" t="s">
        <v>656</v>
      </c>
      <c r="H48" t="s">
        <v>1054</v>
      </c>
      <c r="I48" t="s">
        <v>3070</v>
      </c>
      <c r="J48" t="s">
        <v>2158</v>
      </c>
      <c r="K48" t="s">
        <v>1308</v>
      </c>
      <c r="L48" t="s">
        <v>1568</v>
      </c>
      <c r="M48" t="s">
        <v>141</v>
      </c>
      <c r="N48" t="s">
        <v>3089</v>
      </c>
      <c r="O48" t="s">
        <v>3354</v>
      </c>
      <c r="P48" t="s">
        <v>408</v>
      </c>
      <c r="Q48" t="s">
        <v>3747</v>
      </c>
    </row>
    <row r="49" spans="1:17" x14ac:dyDescent="0.35">
      <c r="A49" t="s">
        <v>41</v>
      </c>
      <c r="B49" t="s">
        <v>4106</v>
      </c>
      <c r="C49" t="s">
        <v>3882</v>
      </c>
      <c r="D49" t="s">
        <v>3898</v>
      </c>
      <c r="E49" t="s">
        <v>3915</v>
      </c>
      <c r="F49" t="s">
        <v>3931</v>
      </c>
      <c r="G49" t="s">
        <v>3948</v>
      </c>
      <c r="H49" t="s">
        <v>3962</v>
      </c>
      <c r="I49" t="s">
        <v>3976</v>
      </c>
      <c r="J49" t="s">
        <v>3992</v>
      </c>
      <c r="K49" t="s">
        <v>4166</v>
      </c>
      <c r="L49" t="s">
        <v>4004</v>
      </c>
      <c r="M49" t="s">
        <v>4018</v>
      </c>
      <c r="N49" t="s">
        <v>1108</v>
      </c>
      <c r="O49" t="s">
        <v>4050</v>
      </c>
      <c r="P49" t="s">
        <v>4064</v>
      </c>
      <c r="Q49" t="s">
        <v>3163</v>
      </c>
    </row>
    <row r="50" spans="1:17" x14ac:dyDescent="0.35">
      <c r="A50" t="s">
        <v>42</v>
      </c>
      <c r="B50" t="s">
        <v>4107</v>
      </c>
      <c r="C50" t="s">
        <v>118</v>
      </c>
      <c r="D50" t="s">
        <v>118</v>
      </c>
      <c r="E50" t="s">
        <v>118</v>
      </c>
      <c r="F50" t="s">
        <v>118</v>
      </c>
      <c r="G50" t="s">
        <v>118</v>
      </c>
      <c r="H50" t="s">
        <v>139</v>
      </c>
      <c r="I50" t="s">
        <v>118</v>
      </c>
      <c r="J50" t="s">
        <v>118</v>
      </c>
      <c r="K50" t="s">
        <v>825</v>
      </c>
      <c r="L50" t="s">
        <v>118</v>
      </c>
      <c r="M50" t="s">
        <v>118</v>
      </c>
      <c r="N50" t="s">
        <v>118</v>
      </c>
      <c r="O50" t="s">
        <v>118</v>
      </c>
      <c r="P50" t="s">
        <v>118</v>
      </c>
      <c r="Q50" t="s">
        <v>1679</v>
      </c>
    </row>
    <row r="51" spans="1:17" x14ac:dyDescent="0.35">
      <c r="A51" t="s">
        <v>43</v>
      </c>
      <c r="B51" t="s">
        <v>84</v>
      </c>
      <c r="C51" t="s">
        <v>84</v>
      </c>
      <c r="D51" t="s">
        <v>84</v>
      </c>
      <c r="E51" t="s">
        <v>84</v>
      </c>
      <c r="F51" t="s">
        <v>84</v>
      </c>
      <c r="G51" t="s">
        <v>84</v>
      </c>
      <c r="H51" t="s">
        <v>84</v>
      </c>
      <c r="I51" t="s">
        <v>84</v>
      </c>
      <c r="J51" t="s">
        <v>84</v>
      </c>
      <c r="K51" t="s">
        <v>84</v>
      </c>
      <c r="L51" t="s">
        <v>84</v>
      </c>
      <c r="M51" t="s">
        <v>84</v>
      </c>
      <c r="N51" t="s">
        <v>84</v>
      </c>
      <c r="O51" t="s">
        <v>84</v>
      </c>
      <c r="P51" t="s">
        <v>84</v>
      </c>
      <c r="Q51" t="s">
        <v>84</v>
      </c>
    </row>
    <row r="52" spans="1:17" x14ac:dyDescent="0.35">
      <c r="A52" t="s">
        <v>44</v>
      </c>
      <c r="B52" t="s">
        <v>4108</v>
      </c>
      <c r="C52" t="s">
        <v>3883</v>
      </c>
      <c r="D52" t="s">
        <v>3899</v>
      </c>
      <c r="E52" t="s">
        <v>3916</v>
      </c>
      <c r="F52" t="s">
        <v>3932</v>
      </c>
      <c r="G52" t="s">
        <v>3533</v>
      </c>
      <c r="H52" t="s">
        <v>3963</v>
      </c>
      <c r="I52" t="s">
        <v>3977</v>
      </c>
      <c r="J52" t="s">
        <v>3993</v>
      </c>
      <c r="K52" t="s">
        <v>4167</v>
      </c>
      <c r="L52" t="s">
        <v>4005</v>
      </c>
      <c r="M52" t="s">
        <v>4019</v>
      </c>
      <c r="N52" t="s">
        <v>4034</v>
      </c>
      <c r="O52" t="s">
        <v>4051</v>
      </c>
      <c r="P52" t="s">
        <v>4065</v>
      </c>
      <c r="Q52" t="s">
        <v>1037</v>
      </c>
    </row>
    <row r="53" spans="1:17" x14ac:dyDescent="0.35">
      <c r="A53" t="s">
        <v>45</v>
      </c>
      <c r="B53" t="s">
        <v>4109</v>
      </c>
      <c r="C53" t="s">
        <v>3884</v>
      </c>
      <c r="D53" t="s">
        <v>3900</v>
      </c>
      <c r="E53" t="s">
        <v>2032</v>
      </c>
      <c r="F53" t="s">
        <v>3933</v>
      </c>
      <c r="G53" t="s">
        <v>3788</v>
      </c>
      <c r="H53" t="s">
        <v>3964</v>
      </c>
      <c r="I53" t="s">
        <v>3978</v>
      </c>
      <c r="J53" t="s">
        <v>3994</v>
      </c>
      <c r="K53" t="s">
        <v>4168</v>
      </c>
      <c r="L53" t="s">
        <v>4006</v>
      </c>
      <c r="M53" t="s">
        <v>4020</v>
      </c>
      <c r="N53" t="s">
        <v>4035</v>
      </c>
      <c r="O53" t="s">
        <v>4052</v>
      </c>
      <c r="P53" t="s">
        <v>4066</v>
      </c>
      <c r="Q53" t="s">
        <v>4082</v>
      </c>
    </row>
    <row r="54" spans="1:17" x14ac:dyDescent="0.35">
      <c r="A54" t="s">
        <v>46</v>
      </c>
      <c r="B54" t="s">
        <v>4110</v>
      </c>
      <c r="C54" t="s">
        <v>3885</v>
      </c>
      <c r="D54" t="s">
        <v>3901</v>
      </c>
      <c r="E54" t="s">
        <v>3917</v>
      </c>
      <c r="F54" t="s">
        <v>3934</v>
      </c>
      <c r="G54" t="s">
        <v>3949</v>
      </c>
      <c r="H54" t="s">
        <v>3965</v>
      </c>
      <c r="I54" t="s">
        <v>3979</v>
      </c>
      <c r="J54" t="s">
        <v>3995</v>
      </c>
      <c r="K54" t="s">
        <v>4169</v>
      </c>
      <c r="L54" t="s">
        <v>4007</v>
      </c>
      <c r="M54" t="s">
        <v>4021</v>
      </c>
      <c r="N54" t="s">
        <v>4036</v>
      </c>
      <c r="O54" t="s">
        <v>4053</v>
      </c>
      <c r="P54" t="s">
        <v>4067</v>
      </c>
      <c r="Q54" t="s">
        <v>4083</v>
      </c>
    </row>
    <row r="55" spans="1:17" x14ac:dyDescent="0.35">
      <c r="A55" t="s">
        <v>47</v>
      </c>
      <c r="B55" t="s">
        <v>4111</v>
      </c>
      <c r="C55" t="s">
        <v>3886</v>
      </c>
      <c r="D55" t="s">
        <v>3902</v>
      </c>
      <c r="E55" t="s">
        <v>3026</v>
      </c>
      <c r="F55" t="s">
        <v>3935</v>
      </c>
      <c r="G55" t="s">
        <v>3950</v>
      </c>
      <c r="H55" t="s">
        <v>3966</v>
      </c>
      <c r="I55" t="s">
        <v>3980</v>
      </c>
      <c r="J55" t="s">
        <v>130</v>
      </c>
      <c r="K55" t="s">
        <v>4170</v>
      </c>
      <c r="L55" t="s">
        <v>4008</v>
      </c>
      <c r="M55" t="s">
        <v>4022</v>
      </c>
      <c r="N55" t="s">
        <v>4037</v>
      </c>
      <c r="O55" t="s">
        <v>1739</v>
      </c>
      <c r="P55" t="s">
        <v>4068</v>
      </c>
      <c r="Q55" t="s">
        <v>4084</v>
      </c>
    </row>
    <row r="56" spans="1:17" x14ac:dyDescent="0.35">
      <c r="A56" s="2" t="s">
        <v>48</v>
      </c>
      <c r="B56" t="s">
        <v>4099</v>
      </c>
      <c r="C56" t="s">
        <v>3878</v>
      </c>
      <c r="D56" t="s">
        <v>3580</v>
      </c>
      <c r="E56" t="s">
        <v>1505</v>
      </c>
      <c r="F56" t="s">
        <v>3926</v>
      </c>
      <c r="G56" t="s">
        <v>3944</v>
      </c>
      <c r="H56" t="s">
        <v>3957</v>
      </c>
      <c r="I56" t="s">
        <v>3123</v>
      </c>
      <c r="J56" t="s">
        <v>3988</v>
      </c>
      <c r="K56" t="s">
        <v>4161</v>
      </c>
      <c r="L56" t="s">
        <v>3369</v>
      </c>
      <c r="M56" t="s">
        <v>1045</v>
      </c>
      <c r="N56" t="s">
        <v>4029</v>
      </c>
      <c r="O56" t="s">
        <v>4045</v>
      </c>
      <c r="P56" t="s">
        <v>4060</v>
      </c>
      <c r="Q56" t="s">
        <v>4076</v>
      </c>
    </row>
    <row r="57" spans="1:17" x14ac:dyDescent="0.35">
      <c r="A57" t="s">
        <v>49</v>
      </c>
      <c r="B57" t="s">
        <v>236</v>
      </c>
      <c r="C57" t="s">
        <v>813</v>
      </c>
      <c r="D57" t="s">
        <v>644</v>
      </c>
      <c r="E57" t="s">
        <v>312</v>
      </c>
      <c r="F57" t="s">
        <v>168</v>
      </c>
      <c r="G57" t="s">
        <v>1687</v>
      </c>
      <c r="H57" t="s">
        <v>3058</v>
      </c>
      <c r="I57" t="s">
        <v>2110</v>
      </c>
      <c r="J57" t="s">
        <v>414</v>
      </c>
      <c r="K57" t="s">
        <v>4171</v>
      </c>
      <c r="L57" t="s">
        <v>139</v>
      </c>
      <c r="M57" t="s">
        <v>833</v>
      </c>
      <c r="N57" t="s">
        <v>153</v>
      </c>
      <c r="O57" t="s">
        <v>423</v>
      </c>
      <c r="P57" t="s">
        <v>139</v>
      </c>
      <c r="Q57" t="s">
        <v>146</v>
      </c>
    </row>
    <row r="58" spans="1:17" x14ac:dyDescent="0.35">
      <c r="A58" t="s">
        <v>50</v>
      </c>
      <c r="B58" t="s">
        <v>1416</v>
      </c>
      <c r="C58" t="s">
        <v>802</v>
      </c>
      <c r="D58" t="s">
        <v>153</v>
      </c>
      <c r="E58" t="s">
        <v>3535</v>
      </c>
      <c r="F58" t="s">
        <v>1802</v>
      </c>
      <c r="G58" t="s">
        <v>614</v>
      </c>
      <c r="H58" t="s">
        <v>1276</v>
      </c>
      <c r="I58" t="s">
        <v>355</v>
      </c>
      <c r="J58" t="s">
        <v>3037</v>
      </c>
      <c r="K58" t="s">
        <v>830</v>
      </c>
      <c r="L58" t="s">
        <v>431</v>
      </c>
      <c r="M58" t="s">
        <v>499</v>
      </c>
      <c r="N58" t="s">
        <v>194</v>
      </c>
      <c r="O58" t="s">
        <v>142</v>
      </c>
      <c r="P58" t="s">
        <v>195</v>
      </c>
      <c r="Q58" t="s">
        <v>881</v>
      </c>
    </row>
    <row r="59" spans="1:17" x14ac:dyDescent="0.35">
      <c r="A59" t="s">
        <v>51</v>
      </c>
      <c r="B59" t="s">
        <v>150</v>
      </c>
      <c r="C59" t="s">
        <v>1093</v>
      </c>
      <c r="D59" t="s">
        <v>661</v>
      </c>
      <c r="E59" t="s">
        <v>1650</v>
      </c>
      <c r="F59" t="s">
        <v>139</v>
      </c>
      <c r="G59" t="s">
        <v>881</v>
      </c>
      <c r="H59" t="s">
        <v>3869</v>
      </c>
      <c r="I59" t="s">
        <v>837</v>
      </c>
      <c r="J59" t="s">
        <v>1573</v>
      </c>
      <c r="K59" t="s">
        <v>814</v>
      </c>
      <c r="L59" t="s">
        <v>979</v>
      </c>
      <c r="M59" t="s">
        <v>152</v>
      </c>
      <c r="N59" t="s">
        <v>205</v>
      </c>
      <c r="O59" t="s">
        <v>518</v>
      </c>
      <c r="P59" t="s">
        <v>1758</v>
      </c>
      <c r="Q59" t="s">
        <v>1483</v>
      </c>
    </row>
    <row r="60" spans="1:17" x14ac:dyDescent="0.35">
      <c r="A60" t="s">
        <v>52</v>
      </c>
      <c r="B60" t="s">
        <v>1028</v>
      </c>
      <c r="C60" t="s">
        <v>248</v>
      </c>
      <c r="D60" t="s">
        <v>2769</v>
      </c>
      <c r="E60" t="s">
        <v>2780</v>
      </c>
      <c r="F60" t="s">
        <v>333</v>
      </c>
      <c r="G60" t="s">
        <v>595</v>
      </c>
      <c r="H60" t="s">
        <v>994</v>
      </c>
      <c r="I60" t="s">
        <v>153</v>
      </c>
      <c r="J60" t="s">
        <v>118</v>
      </c>
      <c r="K60" t="s">
        <v>126</v>
      </c>
      <c r="L60" t="s">
        <v>957</v>
      </c>
      <c r="M60" t="s">
        <v>138</v>
      </c>
      <c r="N60" t="s">
        <v>139</v>
      </c>
      <c r="O60" t="s">
        <v>881</v>
      </c>
      <c r="P60" t="s">
        <v>153</v>
      </c>
      <c r="Q60" t="s">
        <v>195</v>
      </c>
    </row>
    <row r="61" spans="1:17" x14ac:dyDescent="0.35">
      <c r="A61" s="1" t="s">
        <v>53</v>
      </c>
      <c r="B61" t="s">
        <v>385</v>
      </c>
      <c r="C61" t="s">
        <v>3887</v>
      </c>
      <c r="D61" t="s">
        <v>1517</v>
      </c>
      <c r="E61" t="s">
        <v>313</v>
      </c>
      <c r="F61" t="s">
        <v>635</v>
      </c>
      <c r="G61" t="s">
        <v>3535</v>
      </c>
      <c r="H61" t="s">
        <v>908</v>
      </c>
      <c r="I61" t="s">
        <v>1555</v>
      </c>
      <c r="J61" t="s">
        <v>184</v>
      </c>
      <c r="K61" t="s">
        <v>813</v>
      </c>
      <c r="L61" t="s">
        <v>2110</v>
      </c>
      <c r="M61" t="s">
        <v>255</v>
      </c>
      <c r="N61" t="s">
        <v>1397</v>
      </c>
      <c r="O61" t="s">
        <v>139</v>
      </c>
      <c r="P61" t="s">
        <v>1712</v>
      </c>
      <c r="Q61" t="s">
        <v>357</v>
      </c>
    </row>
    <row r="62" spans="1:17" x14ac:dyDescent="0.35">
      <c r="A62" t="s">
        <v>54</v>
      </c>
      <c r="B62" t="s">
        <v>4112</v>
      </c>
      <c r="C62" t="s">
        <v>3888</v>
      </c>
      <c r="D62" t="s">
        <v>3903</v>
      </c>
      <c r="E62" t="s">
        <v>3918</v>
      </c>
      <c r="F62" t="s">
        <v>3936</v>
      </c>
      <c r="G62" t="s">
        <v>3951</v>
      </c>
      <c r="H62" t="s">
        <v>3967</v>
      </c>
      <c r="I62" t="s">
        <v>3981</v>
      </c>
      <c r="J62" t="s">
        <v>3996</v>
      </c>
      <c r="K62" t="s">
        <v>4172</v>
      </c>
      <c r="L62" t="s">
        <v>4009</v>
      </c>
      <c r="M62" t="s">
        <v>4023</v>
      </c>
      <c r="N62" t="s">
        <v>4038</v>
      </c>
      <c r="O62" t="s">
        <v>4054</v>
      </c>
      <c r="P62" t="s">
        <v>4069</v>
      </c>
      <c r="Q62" t="s">
        <v>4085</v>
      </c>
    </row>
    <row r="63" spans="1:17" x14ac:dyDescent="0.35">
      <c r="A63" t="s">
        <v>55</v>
      </c>
      <c r="B63" t="s">
        <v>4113</v>
      </c>
      <c r="C63" t="s">
        <v>3889</v>
      </c>
      <c r="D63" t="s">
        <v>3904</v>
      </c>
      <c r="E63" t="s">
        <v>3919</v>
      </c>
      <c r="F63" t="s">
        <v>3937</v>
      </c>
      <c r="G63" t="s">
        <v>3952</v>
      </c>
      <c r="H63" t="s">
        <v>3968</v>
      </c>
      <c r="I63" t="s">
        <v>3982</v>
      </c>
      <c r="J63" t="s">
        <v>3997</v>
      </c>
      <c r="K63" t="s">
        <v>4173</v>
      </c>
      <c r="L63" t="s">
        <v>4010</v>
      </c>
      <c r="M63" t="s">
        <v>4024</v>
      </c>
      <c r="N63" t="s">
        <v>4039</v>
      </c>
      <c r="O63" t="s">
        <v>4055</v>
      </c>
      <c r="P63" t="s">
        <v>4070</v>
      </c>
      <c r="Q63" t="s">
        <v>4086</v>
      </c>
    </row>
    <row r="64" spans="1:17" x14ac:dyDescent="0.35">
      <c r="A64" t="s">
        <v>56</v>
      </c>
      <c r="B64" t="s">
        <v>4114</v>
      </c>
      <c r="C64" t="s">
        <v>3890</v>
      </c>
      <c r="D64" t="s">
        <v>3905</v>
      </c>
      <c r="E64" t="s">
        <v>3920</v>
      </c>
      <c r="F64" t="s">
        <v>3938</v>
      </c>
      <c r="G64" t="s">
        <v>3953</v>
      </c>
      <c r="H64" t="s">
        <v>3969</v>
      </c>
      <c r="I64" t="s">
        <v>3983</v>
      </c>
      <c r="J64" t="s">
        <v>3998</v>
      </c>
      <c r="K64" t="s">
        <v>4174</v>
      </c>
      <c r="L64" t="s">
        <v>4011</v>
      </c>
      <c r="M64" t="s">
        <v>4025</v>
      </c>
      <c r="N64" t="s">
        <v>4040</v>
      </c>
      <c r="O64" t="s">
        <v>4056</v>
      </c>
      <c r="P64" t="s">
        <v>4071</v>
      </c>
      <c r="Q64" t="s">
        <v>4087</v>
      </c>
    </row>
    <row r="65" spans="1:17" x14ac:dyDescent="0.35">
      <c r="A65" t="s">
        <v>57</v>
      </c>
      <c r="B65" t="s">
        <v>4115</v>
      </c>
      <c r="C65" t="s">
        <v>3891</v>
      </c>
      <c r="D65" t="s">
        <v>3906</v>
      </c>
      <c r="E65" t="s">
        <v>3921</v>
      </c>
      <c r="F65" t="s">
        <v>3939</v>
      </c>
      <c r="G65" t="s">
        <v>3954</v>
      </c>
      <c r="H65" t="s">
        <v>3970</v>
      </c>
      <c r="I65" t="s">
        <v>3984</v>
      </c>
      <c r="J65" t="s">
        <v>118</v>
      </c>
      <c r="K65" t="s">
        <v>4175</v>
      </c>
      <c r="L65" t="s">
        <v>4012</v>
      </c>
      <c r="M65" t="s">
        <v>4026</v>
      </c>
      <c r="N65" t="s">
        <v>4041</v>
      </c>
      <c r="O65" t="s">
        <v>4057</v>
      </c>
      <c r="P65" t="s">
        <v>4072</v>
      </c>
      <c r="Q65" t="s">
        <v>4088</v>
      </c>
    </row>
    <row r="66" spans="1:17" x14ac:dyDescent="0.35">
      <c r="A66" t="s">
        <v>58</v>
      </c>
      <c r="B66" t="s">
        <v>4103</v>
      </c>
      <c r="C66" t="s">
        <v>3881</v>
      </c>
      <c r="D66" t="s">
        <v>3897</v>
      </c>
      <c r="E66" t="s">
        <v>3913</v>
      </c>
      <c r="F66" t="s">
        <v>3929</v>
      </c>
      <c r="G66" t="s">
        <v>3946</v>
      </c>
      <c r="H66" t="s">
        <v>3959</v>
      </c>
      <c r="I66" t="s">
        <v>3974</v>
      </c>
      <c r="J66" t="s">
        <v>3991</v>
      </c>
      <c r="K66" t="s">
        <v>4164</v>
      </c>
      <c r="L66" t="s">
        <v>4003</v>
      </c>
      <c r="M66" t="s">
        <v>4016</v>
      </c>
      <c r="N66" t="s">
        <v>4032</v>
      </c>
      <c r="O66" t="s">
        <v>4048</v>
      </c>
      <c r="P66" t="s">
        <v>4062</v>
      </c>
      <c r="Q66" t="s">
        <v>4079</v>
      </c>
    </row>
    <row r="67" spans="1:17" x14ac:dyDescent="0.35">
      <c r="A67" t="s">
        <v>59</v>
      </c>
      <c r="B67" t="s">
        <v>127</v>
      </c>
      <c r="C67" t="s">
        <v>118</v>
      </c>
      <c r="D67" t="s">
        <v>118</v>
      </c>
      <c r="E67" t="s">
        <v>118</v>
      </c>
      <c r="F67" t="s">
        <v>118</v>
      </c>
      <c r="G67" t="s">
        <v>118</v>
      </c>
      <c r="H67" t="s">
        <v>118</v>
      </c>
      <c r="I67" t="s">
        <v>118</v>
      </c>
      <c r="J67" t="s">
        <v>118</v>
      </c>
      <c r="K67" t="s">
        <v>118</v>
      </c>
      <c r="L67" t="s">
        <v>118</v>
      </c>
      <c r="M67" t="s">
        <v>118</v>
      </c>
      <c r="N67" t="s">
        <v>118</v>
      </c>
      <c r="O67" t="s">
        <v>118</v>
      </c>
      <c r="P67" t="s">
        <v>118</v>
      </c>
      <c r="Q67" t="s">
        <v>118</v>
      </c>
    </row>
    <row r="68" spans="1:17" x14ac:dyDescent="0.35">
      <c r="A68" t="s">
        <v>60</v>
      </c>
      <c r="B68" t="s">
        <v>4116</v>
      </c>
      <c r="C68" t="s">
        <v>118</v>
      </c>
      <c r="D68" t="s">
        <v>118</v>
      </c>
      <c r="E68" t="s">
        <v>118</v>
      </c>
      <c r="F68" t="s">
        <v>118</v>
      </c>
      <c r="G68" t="s">
        <v>118</v>
      </c>
      <c r="H68" t="s">
        <v>118</v>
      </c>
      <c r="I68" t="s">
        <v>118</v>
      </c>
      <c r="J68" t="s">
        <v>118</v>
      </c>
      <c r="K68" t="s">
        <v>118</v>
      </c>
      <c r="L68" t="s">
        <v>118</v>
      </c>
      <c r="M68" t="s">
        <v>118</v>
      </c>
      <c r="N68" t="s">
        <v>118</v>
      </c>
      <c r="O68" t="s">
        <v>118</v>
      </c>
      <c r="P68" t="s">
        <v>118</v>
      </c>
      <c r="Q68" t="s">
        <v>118</v>
      </c>
    </row>
    <row r="69" spans="1:17" x14ac:dyDescent="0.35">
      <c r="A69" t="s">
        <v>61</v>
      </c>
      <c r="B69" t="s">
        <v>209</v>
      </c>
      <c r="C69" t="s">
        <v>3892</v>
      </c>
      <c r="D69" t="s">
        <v>118</v>
      </c>
      <c r="E69" t="s">
        <v>118</v>
      </c>
      <c r="F69" t="s">
        <v>118</v>
      </c>
      <c r="G69" t="s">
        <v>118</v>
      </c>
      <c r="H69" t="s">
        <v>118</v>
      </c>
      <c r="I69" t="s">
        <v>118</v>
      </c>
      <c r="J69" t="s">
        <v>118</v>
      </c>
      <c r="K69" t="s">
        <v>118</v>
      </c>
      <c r="L69" t="s">
        <v>118</v>
      </c>
      <c r="M69" t="s">
        <v>118</v>
      </c>
      <c r="N69" t="s">
        <v>118</v>
      </c>
      <c r="O69" t="s">
        <v>118</v>
      </c>
      <c r="P69" t="s">
        <v>118</v>
      </c>
      <c r="Q69" t="s">
        <v>118</v>
      </c>
    </row>
    <row r="70" spans="1:17" x14ac:dyDescent="0.35">
      <c r="A70" t="s">
        <v>62</v>
      </c>
      <c r="B70" t="s">
        <v>4117</v>
      </c>
      <c r="C70" t="s">
        <v>209</v>
      </c>
      <c r="D70" t="s">
        <v>118</v>
      </c>
      <c r="E70" t="s">
        <v>118</v>
      </c>
      <c r="F70" t="s">
        <v>118</v>
      </c>
      <c r="G70" t="s">
        <v>118</v>
      </c>
      <c r="H70" t="s">
        <v>118</v>
      </c>
      <c r="I70" t="s">
        <v>118</v>
      </c>
      <c r="J70" t="s">
        <v>118</v>
      </c>
      <c r="K70" t="s">
        <v>118</v>
      </c>
      <c r="L70" t="s">
        <v>118</v>
      </c>
      <c r="M70" t="s">
        <v>118</v>
      </c>
      <c r="N70" t="s">
        <v>118</v>
      </c>
      <c r="O70" t="s">
        <v>118</v>
      </c>
      <c r="P70" t="s">
        <v>118</v>
      </c>
      <c r="Q70" t="s">
        <v>118</v>
      </c>
    </row>
    <row r="71" spans="1:17" x14ac:dyDescent="0.35">
      <c r="A71" t="s">
        <v>63</v>
      </c>
      <c r="B71" t="s">
        <v>4118</v>
      </c>
      <c r="C71" t="s">
        <v>1947</v>
      </c>
      <c r="D71" t="s">
        <v>118</v>
      </c>
      <c r="E71" t="s">
        <v>118</v>
      </c>
      <c r="F71" t="s">
        <v>118</v>
      </c>
      <c r="G71" t="s">
        <v>118</v>
      </c>
      <c r="H71" t="s">
        <v>118</v>
      </c>
      <c r="I71" t="s">
        <v>118</v>
      </c>
      <c r="J71" t="s">
        <v>118</v>
      </c>
      <c r="K71" t="s">
        <v>118</v>
      </c>
      <c r="L71" t="s">
        <v>118</v>
      </c>
      <c r="M71" t="s">
        <v>118</v>
      </c>
      <c r="N71" t="s">
        <v>118</v>
      </c>
      <c r="O71" t="s">
        <v>118</v>
      </c>
      <c r="P71" t="s">
        <v>118</v>
      </c>
      <c r="Q71" t="s">
        <v>118</v>
      </c>
    </row>
    <row r="72" spans="1:17" x14ac:dyDescent="0.35">
      <c r="A72" t="s">
        <v>64</v>
      </c>
      <c r="B72" t="s">
        <v>1273</v>
      </c>
      <c r="C72" t="s">
        <v>209</v>
      </c>
      <c r="D72" t="s">
        <v>118</v>
      </c>
      <c r="E72" t="s">
        <v>118</v>
      </c>
      <c r="F72" t="s">
        <v>118</v>
      </c>
      <c r="G72" t="s">
        <v>118</v>
      </c>
      <c r="H72" t="s">
        <v>118</v>
      </c>
      <c r="I72" t="s">
        <v>118</v>
      </c>
      <c r="J72" t="s">
        <v>118</v>
      </c>
      <c r="K72" t="s">
        <v>118</v>
      </c>
      <c r="L72" t="s">
        <v>118</v>
      </c>
      <c r="M72" t="s">
        <v>118</v>
      </c>
      <c r="N72" t="s">
        <v>118</v>
      </c>
      <c r="O72" t="s">
        <v>118</v>
      </c>
      <c r="P72" t="s">
        <v>118</v>
      </c>
      <c r="Q72" t="s">
        <v>118</v>
      </c>
    </row>
    <row r="73" spans="1:17" x14ac:dyDescent="0.35">
      <c r="A73" t="s">
        <v>65</v>
      </c>
      <c r="B73" t="s">
        <v>244</v>
      </c>
      <c r="C73" t="s">
        <v>118</v>
      </c>
      <c r="D73" t="s">
        <v>118</v>
      </c>
      <c r="E73" t="s">
        <v>118</v>
      </c>
      <c r="F73" t="s">
        <v>118</v>
      </c>
      <c r="G73" t="s">
        <v>118</v>
      </c>
      <c r="H73" t="s">
        <v>118</v>
      </c>
      <c r="I73" t="s">
        <v>118</v>
      </c>
      <c r="J73" t="s">
        <v>118</v>
      </c>
      <c r="K73" t="s">
        <v>118</v>
      </c>
      <c r="L73" t="s">
        <v>118</v>
      </c>
      <c r="M73" t="s">
        <v>118</v>
      </c>
      <c r="N73" t="s">
        <v>118</v>
      </c>
      <c r="O73" t="s">
        <v>118</v>
      </c>
      <c r="P73" t="s">
        <v>118</v>
      </c>
      <c r="Q73" t="s">
        <v>118</v>
      </c>
    </row>
    <row r="74" spans="1:17" x14ac:dyDescent="0.35">
      <c r="A74" t="s">
        <v>66</v>
      </c>
      <c r="B74" t="s">
        <v>4119</v>
      </c>
      <c r="C74" t="s">
        <v>209</v>
      </c>
      <c r="D74" t="s">
        <v>118</v>
      </c>
      <c r="E74" t="s">
        <v>118</v>
      </c>
      <c r="F74" t="s">
        <v>118</v>
      </c>
      <c r="G74" t="s">
        <v>118</v>
      </c>
      <c r="H74" t="s">
        <v>118</v>
      </c>
      <c r="I74" t="s">
        <v>118</v>
      </c>
      <c r="J74" t="s">
        <v>118</v>
      </c>
      <c r="K74" t="s">
        <v>118</v>
      </c>
      <c r="L74" t="s">
        <v>118</v>
      </c>
      <c r="M74" t="s">
        <v>118</v>
      </c>
      <c r="N74" t="s">
        <v>118</v>
      </c>
      <c r="O74" t="s">
        <v>118</v>
      </c>
      <c r="P74" t="s">
        <v>118</v>
      </c>
      <c r="Q74" t="s">
        <v>118</v>
      </c>
    </row>
    <row r="75" spans="1:17" x14ac:dyDescent="0.35">
      <c r="A75" t="s">
        <v>67</v>
      </c>
      <c r="B75" t="s">
        <v>243</v>
      </c>
      <c r="C75" t="s">
        <v>118</v>
      </c>
      <c r="D75" t="s">
        <v>118</v>
      </c>
      <c r="E75" t="s">
        <v>118</v>
      </c>
      <c r="F75" t="s">
        <v>118</v>
      </c>
      <c r="G75" t="s">
        <v>118</v>
      </c>
      <c r="H75" t="s">
        <v>118</v>
      </c>
      <c r="I75" t="s">
        <v>118</v>
      </c>
      <c r="J75" t="s">
        <v>118</v>
      </c>
      <c r="K75" t="s">
        <v>118</v>
      </c>
      <c r="L75" t="s">
        <v>118</v>
      </c>
      <c r="M75" t="s">
        <v>118</v>
      </c>
      <c r="N75" t="s">
        <v>118</v>
      </c>
      <c r="O75" t="s">
        <v>118</v>
      </c>
      <c r="P75" t="s">
        <v>118</v>
      </c>
      <c r="Q75" t="s">
        <v>118</v>
      </c>
    </row>
    <row r="76" spans="1:17" x14ac:dyDescent="0.35">
      <c r="A76" t="s">
        <v>68</v>
      </c>
      <c r="B76" t="s">
        <v>127</v>
      </c>
      <c r="C76" t="s">
        <v>127</v>
      </c>
      <c r="D76" t="s">
        <v>118</v>
      </c>
      <c r="E76" t="s">
        <v>118</v>
      </c>
      <c r="F76" t="s">
        <v>118</v>
      </c>
      <c r="G76" t="s">
        <v>118</v>
      </c>
      <c r="H76" t="s">
        <v>118</v>
      </c>
      <c r="I76" t="s">
        <v>118</v>
      </c>
      <c r="J76" t="s">
        <v>118</v>
      </c>
      <c r="K76" t="s">
        <v>118</v>
      </c>
      <c r="L76" t="s">
        <v>118</v>
      </c>
      <c r="M76" t="s">
        <v>118</v>
      </c>
      <c r="N76" t="s">
        <v>118</v>
      </c>
      <c r="O76" t="s">
        <v>118</v>
      </c>
      <c r="P76" t="s">
        <v>118</v>
      </c>
      <c r="Q76" t="s">
        <v>118</v>
      </c>
    </row>
    <row r="77" spans="1:17" x14ac:dyDescent="0.35">
      <c r="A77" t="s">
        <v>74</v>
      </c>
      <c r="B77" t="s">
        <v>84</v>
      </c>
      <c r="C77" t="s">
        <v>84</v>
      </c>
      <c r="D77" t="s">
        <v>84</v>
      </c>
      <c r="E77" t="s">
        <v>84</v>
      </c>
      <c r="F77" t="s">
        <v>84</v>
      </c>
      <c r="G77" t="s">
        <v>84</v>
      </c>
      <c r="H77" t="s">
        <v>84</v>
      </c>
      <c r="I77" t="s">
        <v>84</v>
      </c>
      <c r="J77" t="s">
        <v>84</v>
      </c>
      <c r="K77" t="s">
        <v>84</v>
      </c>
      <c r="L77" t="s">
        <v>84</v>
      </c>
      <c r="M77" t="s">
        <v>84</v>
      </c>
      <c r="N77" t="s">
        <v>84</v>
      </c>
      <c r="O77" t="s">
        <v>84</v>
      </c>
      <c r="P77" t="s">
        <v>84</v>
      </c>
      <c r="Q77" t="s">
        <v>84</v>
      </c>
    </row>
    <row r="78" spans="1:17" x14ac:dyDescent="0.35">
      <c r="A78" s="2" t="s">
        <v>75</v>
      </c>
      <c r="B78" t="s">
        <v>3067</v>
      </c>
      <c r="C78" t="s">
        <v>118</v>
      </c>
      <c r="D78" t="s">
        <v>118</v>
      </c>
      <c r="E78" t="s">
        <v>118</v>
      </c>
      <c r="F78" t="s">
        <v>118</v>
      </c>
      <c r="G78" t="s">
        <v>118</v>
      </c>
      <c r="H78" t="s">
        <v>118</v>
      </c>
      <c r="I78" t="s">
        <v>118</v>
      </c>
      <c r="J78" t="s">
        <v>118</v>
      </c>
      <c r="K78" t="s">
        <v>118</v>
      </c>
      <c r="L78" t="s">
        <v>118</v>
      </c>
      <c r="M78" t="s">
        <v>118</v>
      </c>
      <c r="N78" t="s">
        <v>118</v>
      </c>
      <c r="O78" t="s">
        <v>118</v>
      </c>
      <c r="P78" t="s">
        <v>118</v>
      </c>
      <c r="Q78" t="s">
        <v>118</v>
      </c>
    </row>
    <row r="79" spans="1:17" x14ac:dyDescent="0.35">
      <c r="A79" s="1" t="s">
        <v>76</v>
      </c>
      <c r="B79" t="s">
        <v>4120</v>
      </c>
      <c r="C79" t="s">
        <v>130</v>
      </c>
      <c r="D79" t="s">
        <v>130</v>
      </c>
      <c r="E79" t="s">
        <v>130</v>
      </c>
      <c r="F79" t="s">
        <v>130</v>
      </c>
      <c r="G79" t="s">
        <v>130</v>
      </c>
      <c r="H79" t="s">
        <v>130</v>
      </c>
      <c r="I79" t="s">
        <v>130</v>
      </c>
      <c r="J79" t="s">
        <v>130</v>
      </c>
      <c r="K79" t="s">
        <v>130</v>
      </c>
      <c r="L79" t="s">
        <v>130</v>
      </c>
      <c r="M79" t="s">
        <v>130</v>
      </c>
      <c r="N79" t="s">
        <v>130</v>
      </c>
      <c r="O79" t="s">
        <v>130</v>
      </c>
      <c r="P79" t="s">
        <v>130</v>
      </c>
      <c r="Q79" t="s">
        <v>130</v>
      </c>
    </row>
    <row r="80" spans="1:17" x14ac:dyDescent="0.35">
      <c r="A80" t="s">
        <v>77</v>
      </c>
      <c r="B80" t="s">
        <v>118</v>
      </c>
      <c r="C80" t="s">
        <v>118</v>
      </c>
      <c r="D80" t="s">
        <v>118</v>
      </c>
      <c r="E80" t="s">
        <v>118</v>
      </c>
      <c r="F80" t="s">
        <v>118</v>
      </c>
      <c r="G80" t="s">
        <v>118</v>
      </c>
      <c r="H80" t="s">
        <v>118</v>
      </c>
      <c r="I80" t="s">
        <v>118</v>
      </c>
      <c r="J80" t="s">
        <v>118</v>
      </c>
      <c r="K80" t="s">
        <v>118</v>
      </c>
      <c r="L80" t="s">
        <v>118</v>
      </c>
      <c r="M80" t="s">
        <v>118</v>
      </c>
      <c r="N80" t="s">
        <v>118</v>
      </c>
      <c r="O80" t="s">
        <v>118</v>
      </c>
      <c r="P80" t="s">
        <v>118</v>
      </c>
      <c r="Q80" t="s">
        <v>118</v>
      </c>
    </row>
    <row r="81" spans="1:17" x14ac:dyDescent="0.35">
      <c r="A81" t="s">
        <v>78</v>
      </c>
      <c r="B81" t="s">
        <v>4121</v>
      </c>
      <c r="C81" t="s">
        <v>130</v>
      </c>
      <c r="D81" t="s">
        <v>130</v>
      </c>
      <c r="E81" t="s">
        <v>130</v>
      </c>
      <c r="F81" t="s">
        <v>130</v>
      </c>
      <c r="G81" t="s">
        <v>130</v>
      </c>
      <c r="H81" t="s">
        <v>130</v>
      </c>
      <c r="I81" t="s">
        <v>130</v>
      </c>
      <c r="J81" t="s">
        <v>130</v>
      </c>
      <c r="K81" t="s">
        <v>130</v>
      </c>
      <c r="L81" t="s">
        <v>130</v>
      </c>
      <c r="M81" t="s">
        <v>130</v>
      </c>
      <c r="N81" t="s">
        <v>130</v>
      </c>
      <c r="O81" t="s">
        <v>130</v>
      </c>
      <c r="P81" t="s">
        <v>130</v>
      </c>
      <c r="Q81" t="s">
        <v>130</v>
      </c>
    </row>
    <row r="82" spans="1:17" x14ac:dyDescent="0.35">
      <c r="A82" s="2" t="s">
        <v>79</v>
      </c>
      <c r="B82" t="s">
        <v>135</v>
      </c>
      <c r="C82" t="s">
        <v>131</v>
      </c>
      <c r="D82" t="s">
        <v>158</v>
      </c>
      <c r="E82" t="s">
        <v>158</v>
      </c>
      <c r="F82" t="s">
        <v>158</v>
      </c>
      <c r="G82" t="s">
        <v>466</v>
      </c>
      <c r="H82" t="s">
        <v>140</v>
      </c>
      <c r="I82" t="s">
        <v>225</v>
      </c>
      <c r="J82" t="s">
        <v>2704</v>
      </c>
      <c r="K82" t="s">
        <v>190</v>
      </c>
      <c r="L82" t="s">
        <v>190</v>
      </c>
      <c r="M82" t="s">
        <v>190</v>
      </c>
      <c r="N82" t="s">
        <v>363</v>
      </c>
      <c r="O82" t="s">
        <v>158</v>
      </c>
      <c r="P82" t="s">
        <v>140</v>
      </c>
      <c r="Q82" t="s">
        <v>225</v>
      </c>
    </row>
    <row r="83" spans="1:17" x14ac:dyDescent="0.35">
      <c r="A83" s="1" t="s">
        <v>80</v>
      </c>
      <c r="B83" t="s">
        <v>4122</v>
      </c>
      <c r="C83" t="s">
        <v>898</v>
      </c>
      <c r="D83" t="s">
        <v>3907</v>
      </c>
      <c r="E83" t="s">
        <v>3922</v>
      </c>
      <c r="F83" t="s">
        <v>3940</v>
      </c>
      <c r="G83" t="s">
        <v>3955</v>
      </c>
      <c r="H83" t="s">
        <v>3971</v>
      </c>
      <c r="I83" t="s">
        <v>3985</v>
      </c>
      <c r="J83" t="s">
        <v>3999</v>
      </c>
      <c r="K83" t="s">
        <v>4176</v>
      </c>
      <c r="L83" t="s">
        <v>1613</v>
      </c>
      <c r="M83" t="s">
        <v>4027</v>
      </c>
      <c r="N83" t="s">
        <v>4042</v>
      </c>
      <c r="O83" t="s">
        <v>4058</v>
      </c>
      <c r="P83" t="s">
        <v>4073</v>
      </c>
      <c r="Q83" t="s">
        <v>4089</v>
      </c>
    </row>
    <row r="84" spans="1:17" x14ac:dyDescent="0.35">
      <c r="A84" t="s">
        <v>81</v>
      </c>
      <c r="B84" t="s">
        <v>4123</v>
      </c>
      <c r="C84" t="s">
        <v>118</v>
      </c>
      <c r="D84" t="s">
        <v>118</v>
      </c>
      <c r="E84" t="s">
        <v>118</v>
      </c>
      <c r="F84" t="s">
        <v>118</v>
      </c>
      <c r="G84" t="s">
        <v>118</v>
      </c>
      <c r="H84" t="s">
        <v>118</v>
      </c>
      <c r="I84" t="s">
        <v>118</v>
      </c>
      <c r="J84" t="s">
        <v>118</v>
      </c>
      <c r="K84" t="s">
        <v>118</v>
      </c>
      <c r="L84" t="s">
        <v>118</v>
      </c>
      <c r="M84" t="s">
        <v>118</v>
      </c>
      <c r="N84" t="s">
        <v>118</v>
      </c>
      <c r="O84" t="s">
        <v>118</v>
      </c>
      <c r="P84" t="s">
        <v>118</v>
      </c>
      <c r="Q84" t="s">
        <v>118</v>
      </c>
    </row>
    <row r="85" spans="1:17" x14ac:dyDescent="0.35">
      <c r="A85" s="1" t="s">
        <v>82</v>
      </c>
      <c r="B85" t="s">
        <v>4124</v>
      </c>
      <c r="C85" t="s">
        <v>3893</v>
      </c>
      <c r="D85" t="s">
        <v>3908</v>
      </c>
      <c r="E85" t="s">
        <v>3923</v>
      </c>
      <c r="F85" t="s">
        <v>3941</v>
      </c>
      <c r="G85" t="s">
        <v>3956</v>
      </c>
      <c r="H85" t="s">
        <v>3972</v>
      </c>
      <c r="I85" t="s">
        <v>3986</v>
      </c>
      <c r="J85" t="s">
        <v>4000</v>
      </c>
      <c r="K85" t="s">
        <v>4177</v>
      </c>
      <c r="L85" t="s">
        <v>4013</v>
      </c>
      <c r="M85" t="s">
        <v>4028</v>
      </c>
      <c r="N85" t="s">
        <v>4043</v>
      </c>
      <c r="O85" t="s">
        <v>4059</v>
      </c>
      <c r="P85" t="s">
        <v>4074</v>
      </c>
      <c r="Q85" t="s">
        <v>4090</v>
      </c>
    </row>
    <row r="86" spans="1:17" x14ac:dyDescent="0.35">
      <c r="A86" t="s">
        <v>83</v>
      </c>
      <c r="B86" t="s">
        <v>200</v>
      </c>
      <c r="C86" t="s">
        <v>118</v>
      </c>
      <c r="D86" t="s">
        <v>118</v>
      </c>
      <c r="E86" t="s">
        <v>118</v>
      </c>
      <c r="F86" t="s">
        <v>118</v>
      </c>
      <c r="G86" t="s">
        <v>118</v>
      </c>
      <c r="H86" t="s">
        <v>118</v>
      </c>
      <c r="I86" t="s">
        <v>118</v>
      </c>
      <c r="J86" t="s">
        <v>118</v>
      </c>
      <c r="K86" t="s">
        <v>118</v>
      </c>
      <c r="L86" t="s">
        <v>118</v>
      </c>
      <c r="M86" t="s">
        <v>118</v>
      </c>
      <c r="N86" t="s">
        <v>118</v>
      </c>
      <c r="O86" t="s">
        <v>118</v>
      </c>
      <c r="P86" t="s">
        <v>118</v>
      </c>
      <c r="Q86" t="s">
        <v>118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workbookViewId="0">
      <selection activeCell="B2" sqref="B2:B84"/>
    </sheetView>
  </sheetViews>
  <sheetFormatPr defaultRowHeight="22.5" x14ac:dyDescent="0.35"/>
  <cols>
    <col min="1" max="1" width="130.375" bestFit="1" customWidth="1"/>
    <col min="2" max="2" width="14.625" bestFit="1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8.625" bestFit="1" customWidth="1"/>
    <col min="10" max="10" width="5.125" bestFit="1" customWidth="1"/>
    <col min="11" max="11" width="4.125" bestFit="1" customWidth="1"/>
    <col min="12" max="12" width="10.5" bestFit="1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8.625" bestFit="1" customWidth="1"/>
  </cols>
  <sheetData>
    <row r="1" spans="1:17" x14ac:dyDescent="0.35">
      <c r="A1" t="s">
        <v>0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</row>
    <row r="2" spans="1:17" x14ac:dyDescent="0.35">
      <c r="A2" t="s">
        <v>1</v>
      </c>
    </row>
    <row r="3" spans="1:17" x14ac:dyDescent="0.35">
      <c r="A3" s="1" t="s">
        <v>2</v>
      </c>
    </row>
    <row r="4" spans="1:17" x14ac:dyDescent="0.35">
      <c r="A4" t="s">
        <v>3</v>
      </c>
    </row>
    <row r="5" spans="1:17" x14ac:dyDescent="0.35">
      <c r="A5" t="s">
        <v>4</v>
      </c>
    </row>
    <row r="6" spans="1:17" x14ac:dyDescent="0.35">
      <c r="A6" t="s">
        <v>5</v>
      </c>
    </row>
    <row r="7" spans="1:17" x14ac:dyDescent="0.35">
      <c r="A7" t="s">
        <v>6</v>
      </c>
    </row>
    <row r="8" spans="1:17" x14ac:dyDescent="0.35">
      <c r="A8" t="s">
        <v>7</v>
      </c>
    </row>
    <row r="9" spans="1:17" x14ac:dyDescent="0.35">
      <c r="A9" t="s">
        <v>8</v>
      </c>
    </row>
    <row r="10" spans="1:17" x14ac:dyDescent="0.35">
      <c r="A10" s="1" t="s">
        <v>9</v>
      </c>
    </row>
    <row r="11" spans="1:17" x14ac:dyDescent="0.35">
      <c r="A11" t="s">
        <v>10</v>
      </c>
    </row>
    <row r="12" spans="1:17" x14ac:dyDescent="0.35">
      <c r="A12" t="s">
        <v>11</v>
      </c>
    </row>
    <row r="13" spans="1:17" x14ac:dyDescent="0.35">
      <c r="A13" t="s">
        <v>12</v>
      </c>
    </row>
    <row r="14" spans="1:17" x14ac:dyDescent="0.35">
      <c r="A14" t="s">
        <v>13</v>
      </c>
    </row>
    <row r="15" spans="1:17" x14ac:dyDescent="0.35">
      <c r="A15" t="s">
        <v>14</v>
      </c>
    </row>
    <row r="16" spans="1:17" x14ac:dyDescent="0.35">
      <c r="A16" t="s">
        <v>15</v>
      </c>
    </row>
    <row r="17" spans="1:1" x14ac:dyDescent="0.35">
      <c r="A17" t="s">
        <v>16</v>
      </c>
    </row>
    <row r="18" spans="1:1" x14ac:dyDescent="0.35">
      <c r="A18" t="s">
        <v>17</v>
      </c>
    </row>
    <row r="19" spans="1:1" x14ac:dyDescent="0.35">
      <c r="A19" t="s">
        <v>18</v>
      </c>
    </row>
    <row r="20" spans="1:1" x14ac:dyDescent="0.35">
      <c r="A20" t="s">
        <v>19</v>
      </c>
    </row>
    <row r="21" spans="1:1" x14ac:dyDescent="0.35">
      <c r="A21" s="1" t="s">
        <v>20</v>
      </c>
    </row>
    <row r="22" spans="1:1" x14ac:dyDescent="0.35">
      <c r="A22" s="1" t="s">
        <v>21</v>
      </c>
    </row>
    <row r="23" spans="1:1" x14ac:dyDescent="0.35">
      <c r="A23" s="1" t="s">
        <v>22</v>
      </c>
    </row>
    <row r="24" spans="1:1" x14ac:dyDescent="0.35">
      <c r="A24" t="s">
        <v>23</v>
      </c>
    </row>
    <row r="25" spans="1:1" x14ac:dyDescent="0.35">
      <c r="A25" t="s">
        <v>24</v>
      </c>
    </row>
    <row r="26" spans="1:1" x14ac:dyDescent="0.35">
      <c r="A26" t="s">
        <v>25</v>
      </c>
    </row>
    <row r="27" spans="1:1" x14ac:dyDescent="0.35">
      <c r="A27" t="s">
        <v>26</v>
      </c>
    </row>
    <row r="28" spans="1:1" x14ac:dyDescent="0.35">
      <c r="A28" t="s">
        <v>27</v>
      </c>
    </row>
    <row r="29" spans="1:1" x14ac:dyDescent="0.35">
      <c r="A29" s="1" t="s">
        <v>28</v>
      </c>
    </row>
    <row r="30" spans="1:1" x14ac:dyDescent="0.35">
      <c r="A30" s="1" t="s">
        <v>29</v>
      </c>
    </row>
    <row r="31" spans="1:1" x14ac:dyDescent="0.35">
      <c r="A31" t="s">
        <v>30</v>
      </c>
    </row>
    <row r="32" spans="1:1" x14ac:dyDescent="0.35">
      <c r="A32" t="s">
        <v>31</v>
      </c>
    </row>
    <row r="33" spans="1:1" x14ac:dyDescent="0.35">
      <c r="A33" s="1" t="s">
        <v>32</v>
      </c>
    </row>
    <row r="34" spans="1:1" x14ac:dyDescent="0.35">
      <c r="A34" s="1" t="s">
        <v>33</v>
      </c>
    </row>
    <row r="35" spans="1:1" x14ac:dyDescent="0.35">
      <c r="A35" s="1" t="s">
        <v>34</v>
      </c>
    </row>
    <row r="36" spans="1:1" x14ac:dyDescent="0.35">
      <c r="A36" t="s">
        <v>35</v>
      </c>
    </row>
    <row r="37" spans="1:1" x14ac:dyDescent="0.35">
      <c r="A37" t="s">
        <v>36</v>
      </c>
    </row>
    <row r="38" spans="1:1" x14ac:dyDescent="0.35">
      <c r="A38" t="s">
        <v>37</v>
      </c>
    </row>
    <row r="39" spans="1:1" x14ac:dyDescent="0.35">
      <c r="A39" s="1" t="s">
        <v>38</v>
      </c>
    </row>
    <row r="40" spans="1:1" x14ac:dyDescent="0.35">
      <c r="A40" s="1" t="s">
        <v>39</v>
      </c>
    </row>
    <row r="41" spans="1:1" x14ac:dyDescent="0.35">
      <c r="A41" t="s">
        <v>40</v>
      </c>
    </row>
    <row r="42" spans="1:1" x14ac:dyDescent="0.35">
      <c r="A42" t="s">
        <v>41</v>
      </c>
    </row>
    <row r="43" spans="1:1" x14ac:dyDescent="0.35">
      <c r="A43" t="s">
        <v>42</v>
      </c>
    </row>
    <row r="44" spans="1:1" x14ac:dyDescent="0.35">
      <c r="A44" t="s">
        <v>43</v>
      </c>
    </row>
    <row r="45" spans="1:1" x14ac:dyDescent="0.35">
      <c r="A45" t="s">
        <v>44</v>
      </c>
    </row>
    <row r="46" spans="1:1" x14ac:dyDescent="0.35">
      <c r="A46" t="s">
        <v>45</v>
      </c>
    </row>
    <row r="47" spans="1:1" x14ac:dyDescent="0.35">
      <c r="A47" t="s">
        <v>46</v>
      </c>
    </row>
    <row r="48" spans="1:1" x14ac:dyDescent="0.35">
      <c r="A48" t="s">
        <v>47</v>
      </c>
    </row>
    <row r="49" spans="1:1" x14ac:dyDescent="0.35">
      <c r="A49" s="2" t="s">
        <v>48</v>
      </c>
    </row>
    <row r="50" spans="1:1" x14ac:dyDescent="0.35">
      <c r="A50" t="s">
        <v>49</v>
      </c>
    </row>
    <row r="51" spans="1:1" x14ac:dyDescent="0.35">
      <c r="A51" t="s">
        <v>50</v>
      </c>
    </row>
    <row r="52" spans="1:1" x14ac:dyDescent="0.35">
      <c r="A52" t="s">
        <v>51</v>
      </c>
    </row>
    <row r="53" spans="1:1" x14ac:dyDescent="0.35">
      <c r="A53" t="s">
        <v>52</v>
      </c>
    </row>
    <row r="54" spans="1:1" x14ac:dyDescent="0.35">
      <c r="A54" s="1" t="s">
        <v>53</v>
      </c>
    </row>
    <row r="55" spans="1:1" x14ac:dyDescent="0.35">
      <c r="A55" t="s">
        <v>54</v>
      </c>
    </row>
    <row r="56" spans="1:1" x14ac:dyDescent="0.35">
      <c r="A56" t="s">
        <v>55</v>
      </c>
    </row>
    <row r="57" spans="1:1" x14ac:dyDescent="0.35">
      <c r="A57" t="s">
        <v>56</v>
      </c>
    </row>
    <row r="58" spans="1:1" x14ac:dyDescent="0.35">
      <c r="A58" t="s">
        <v>57</v>
      </c>
    </row>
    <row r="59" spans="1:1" x14ac:dyDescent="0.35">
      <c r="A59" t="s">
        <v>58</v>
      </c>
    </row>
    <row r="60" spans="1:1" x14ac:dyDescent="0.35">
      <c r="A60" t="s">
        <v>59</v>
      </c>
    </row>
    <row r="61" spans="1:1" x14ac:dyDescent="0.35">
      <c r="A61" t="s">
        <v>60</v>
      </c>
    </row>
    <row r="62" spans="1:1" x14ac:dyDescent="0.35">
      <c r="A62" t="s">
        <v>61</v>
      </c>
    </row>
    <row r="63" spans="1:1" x14ac:dyDescent="0.35">
      <c r="A63" t="s">
        <v>62</v>
      </c>
    </row>
    <row r="64" spans="1:1" x14ac:dyDescent="0.35">
      <c r="A64" t="s">
        <v>63</v>
      </c>
    </row>
    <row r="65" spans="1:1" x14ac:dyDescent="0.35">
      <c r="A65" t="s">
        <v>64</v>
      </c>
    </row>
    <row r="66" spans="1:1" x14ac:dyDescent="0.35">
      <c r="A66" t="s">
        <v>65</v>
      </c>
    </row>
    <row r="67" spans="1:1" x14ac:dyDescent="0.35">
      <c r="A67" t="s">
        <v>66</v>
      </c>
    </row>
    <row r="68" spans="1:1" x14ac:dyDescent="0.35">
      <c r="A68" t="s">
        <v>67</v>
      </c>
    </row>
    <row r="69" spans="1:1" x14ac:dyDescent="0.35">
      <c r="A69" t="s">
        <v>68</v>
      </c>
    </row>
    <row r="70" spans="1:1" x14ac:dyDescent="0.35">
      <c r="A70" t="s">
        <v>69</v>
      </c>
    </row>
    <row r="71" spans="1:1" x14ac:dyDescent="0.35">
      <c r="A71" t="s">
        <v>70</v>
      </c>
    </row>
    <row r="72" spans="1:1" x14ac:dyDescent="0.35">
      <c r="A72" t="s">
        <v>71</v>
      </c>
    </row>
    <row r="73" spans="1:1" x14ac:dyDescent="0.35">
      <c r="A73" t="s">
        <v>72</v>
      </c>
    </row>
    <row r="74" spans="1:1" x14ac:dyDescent="0.35">
      <c r="A74" t="s">
        <v>73</v>
      </c>
    </row>
    <row r="75" spans="1:1" x14ac:dyDescent="0.35">
      <c r="A75" t="s">
        <v>74</v>
      </c>
    </row>
    <row r="76" spans="1:1" x14ac:dyDescent="0.35">
      <c r="A76" s="2" t="s">
        <v>75</v>
      </c>
    </row>
    <row r="77" spans="1:1" x14ac:dyDescent="0.35">
      <c r="A77" s="1" t="s">
        <v>76</v>
      </c>
    </row>
    <row r="78" spans="1:1" x14ac:dyDescent="0.35">
      <c r="A78" t="s">
        <v>77</v>
      </c>
    </row>
    <row r="79" spans="1:1" x14ac:dyDescent="0.35">
      <c r="A79" t="s">
        <v>78</v>
      </c>
    </row>
    <row r="80" spans="1:1" x14ac:dyDescent="0.35">
      <c r="A80" s="2" t="s">
        <v>79</v>
      </c>
    </row>
    <row r="81" spans="1:1" x14ac:dyDescent="0.35">
      <c r="A81" s="1" t="s">
        <v>80</v>
      </c>
    </row>
    <row r="82" spans="1:1" x14ac:dyDescent="0.35">
      <c r="A82" t="s">
        <v>81</v>
      </c>
    </row>
    <row r="83" spans="1:1" x14ac:dyDescent="0.35">
      <c r="A83" s="1" t="s">
        <v>82</v>
      </c>
    </row>
    <row r="84" spans="1:1" x14ac:dyDescent="0.35">
      <c r="A84" t="s">
        <v>83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00"/>
  <sheetViews>
    <sheetView tabSelected="1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23" sqref="Q23"/>
    </sheetView>
  </sheetViews>
  <sheetFormatPr defaultColWidth="8" defaultRowHeight="14.25" x14ac:dyDescent="0.2"/>
  <cols>
    <col min="1" max="1" width="13.625" style="32" customWidth="1"/>
    <col min="2" max="2" width="15.125" style="9" customWidth="1"/>
    <col min="3" max="3" width="8.875" style="9" bestFit="1" customWidth="1"/>
    <col min="4" max="4" width="9.5" style="9" customWidth="1"/>
    <col min="5" max="6" width="8.125" style="9" bestFit="1" customWidth="1"/>
    <col min="7" max="9" width="8.125" style="9" customWidth="1"/>
    <col min="10" max="14" width="7.375" style="9" customWidth="1"/>
    <col min="15" max="15" width="12" style="9" bestFit="1" customWidth="1"/>
    <col min="16" max="16" width="7.25" style="9" customWidth="1"/>
    <col min="17" max="17" width="8.75" style="15" customWidth="1"/>
    <col min="18" max="18" width="8" style="12"/>
    <col min="19" max="19" width="0" style="9" hidden="1" customWidth="1"/>
    <col min="20" max="16384" width="8" style="9"/>
  </cols>
  <sheetData>
    <row r="1" spans="1:20" ht="22.5" x14ac:dyDescent="0.35">
      <c r="A1" s="21" t="s">
        <v>3804</v>
      </c>
    </row>
    <row r="2" spans="1:20" ht="22.5" x14ac:dyDescent="0.35">
      <c r="A2" s="138" t="s">
        <v>4219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1:20" ht="22.5" x14ac:dyDescent="0.35">
      <c r="A3" s="139" t="s">
        <v>4220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</row>
    <row r="4" spans="1:20" ht="22.5" x14ac:dyDescent="0.35">
      <c r="A4" s="140" t="s">
        <v>3805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143"/>
      <c r="S4" s="141"/>
      <c r="T4" s="141"/>
    </row>
    <row r="5" spans="1:20" ht="22.5" x14ac:dyDescent="0.35">
      <c r="A5" s="114" t="s">
        <v>4221</v>
      </c>
    </row>
    <row r="6" spans="1:20" ht="22.5" x14ac:dyDescent="0.2">
      <c r="A6" s="115" t="s">
        <v>3806</v>
      </c>
    </row>
    <row r="7" spans="1:20" ht="15.75" thickBot="1" x14ac:dyDescent="0.3">
      <c r="A7" s="116" t="s">
        <v>3807</v>
      </c>
    </row>
    <row r="8" spans="1:20" ht="40.5" customHeight="1" thickBot="1" x14ac:dyDescent="0.25">
      <c r="B8" s="54" t="s">
        <v>103</v>
      </c>
      <c r="C8" s="55">
        <v>41913</v>
      </c>
      <c r="D8" s="55">
        <v>41944</v>
      </c>
      <c r="E8" s="55">
        <v>41974</v>
      </c>
      <c r="F8" s="55">
        <v>42005</v>
      </c>
      <c r="G8" s="55">
        <v>42036</v>
      </c>
      <c r="H8" s="55">
        <v>42064</v>
      </c>
      <c r="I8" s="55">
        <v>42095</v>
      </c>
      <c r="J8" s="55">
        <v>42125</v>
      </c>
      <c r="K8" s="55">
        <v>42156</v>
      </c>
      <c r="L8" s="55">
        <v>42186</v>
      </c>
      <c r="M8" s="55">
        <v>42217</v>
      </c>
      <c r="N8" s="55">
        <v>42248</v>
      </c>
      <c r="O8" s="56" t="s">
        <v>104</v>
      </c>
      <c r="P8" s="56" t="s">
        <v>115</v>
      </c>
      <c r="Q8" s="11" t="s">
        <v>2668</v>
      </c>
      <c r="T8" s="117" t="s">
        <v>303</v>
      </c>
    </row>
    <row r="9" spans="1:20" x14ac:dyDescent="0.2">
      <c r="A9" s="57" t="s">
        <v>85</v>
      </c>
      <c r="B9" s="58" t="s">
        <v>106</v>
      </c>
      <c r="C9" s="59" t="str">
        <f>+ตค!$B$36</f>
        <v>1.4379</v>
      </c>
      <c r="D9" s="85" t="str">
        <f>+พย!$B$36</f>
        <v>1.4857</v>
      </c>
      <c r="E9" s="88" t="str">
        <f>+ธค!$B$36</f>
        <v>1.6385</v>
      </c>
      <c r="F9" s="85" t="str">
        <f>+มค!$B$36</f>
        <v>1.5494</v>
      </c>
      <c r="G9" s="85" t="str">
        <f>+กพ!$B$36</f>
        <v>1.5298</v>
      </c>
      <c r="H9" s="85" t="str">
        <f>+มีค!$B$36</f>
        <v>1.5904</v>
      </c>
      <c r="I9" s="85" t="str">
        <f>+เมย!$B$36</f>
        <v>1.4753</v>
      </c>
      <c r="J9" s="85" t="str">
        <f>+พค!$B$36</f>
        <v>1.4807</v>
      </c>
      <c r="K9" s="59" t="str">
        <f>+มิย!$B$36</f>
        <v>1.5048</v>
      </c>
      <c r="L9" s="59" t="str">
        <f>+กค!$B$36</f>
        <v>1.4413</v>
      </c>
      <c r="M9" s="59" t="str">
        <f>+สค!$B$36</f>
        <v>1.4566</v>
      </c>
      <c r="N9" s="59" t="str">
        <f>+กย!$B$36</f>
        <v>1.5495</v>
      </c>
      <c r="O9" s="60">
        <f>SUM(C9:N9)</f>
        <v>0</v>
      </c>
      <c r="P9" s="60"/>
      <c r="Q9" s="61">
        <f>+O10/O14</f>
        <v>1.5105733130894337</v>
      </c>
      <c r="R9" s="62" t="s">
        <v>106</v>
      </c>
      <c r="S9" s="63"/>
      <c r="T9" s="128">
        <v>1.6</v>
      </c>
    </row>
    <row r="10" spans="1:20" x14ac:dyDescent="0.2">
      <c r="A10" s="64"/>
      <c r="B10" s="10" t="s">
        <v>107</v>
      </c>
      <c r="C10" s="10">
        <f>+C14*C9</f>
        <v>4548.0776999999998</v>
      </c>
      <c r="D10" s="10">
        <f>+D14*D9</f>
        <v>4378.3579</v>
      </c>
      <c r="E10" s="10">
        <f t="shared" ref="E10:N10" si="0">+E14*E9</f>
        <v>4858.1525000000001</v>
      </c>
      <c r="F10" s="10">
        <f t="shared" si="0"/>
        <v>4465.3708000000006</v>
      </c>
      <c r="G10" s="10">
        <f t="shared" si="0"/>
        <v>4173.2943999999998</v>
      </c>
      <c r="H10" s="10">
        <f t="shared" si="0"/>
        <v>4702.8127999999997</v>
      </c>
      <c r="I10" s="10">
        <f t="shared" si="0"/>
        <v>4065.9268000000002</v>
      </c>
      <c r="J10" s="10">
        <f t="shared" si="0"/>
        <v>4280.7037</v>
      </c>
      <c r="K10" s="10">
        <f t="shared" si="0"/>
        <v>4478.2847999999994</v>
      </c>
      <c r="L10" s="10">
        <f t="shared" si="0"/>
        <v>4068.7899000000002</v>
      </c>
      <c r="M10" s="10">
        <f t="shared" si="0"/>
        <v>4407.6715999999997</v>
      </c>
      <c r="N10" s="10">
        <f t="shared" si="0"/>
        <v>3308.1825000000003</v>
      </c>
      <c r="O10" s="13">
        <f>SUM(C10:N10)</f>
        <v>51735.625400000012</v>
      </c>
      <c r="P10" s="13"/>
      <c r="Q10" s="65"/>
      <c r="R10" s="66"/>
      <c r="S10" s="67"/>
      <c r="T10" s="129"/>
    </row>
    <row r="11" spans="1:20" x14ac:dyDescent="0.2">
      <c r="A11" s="64"/>
      <c r="B11" s="10" t="s">
        <v>108</v>
      </c>
      <c r="C11" s="40" t="str">
        <f>+ตค!$B$37</f>
        <v>1.4366</v>
      </c>
      <c r="D11" s="86" t="str">
        <f>+พย!$B$37</f>
        <v>1.4828</v>
      </c>
      <c r="E11" s="30" t="str">
        <f>+ธค!$B$37</f>
        <v>1.6384</v>
      </c>
      <c r="F11" s="86" t="str">
        <f>+มค!$B$37</f>
        <v>1.5474</v>
      </c>
      <c r="G11" s="86" t="str">
        <f>+กพ!$B$37</f>
        <v>1.5277</v>
      </c>
      <c r="H11" s="86" t="str">
        <f>+มีค!$B$37</f>
        <v>1.5891</v>
      </c>
      <c r="I11" s="86" t="str">
        <f>+เมย!$B$37</f>
        <v>1.4728</v>
      </c>
      <c r="J11" s="86" t="str">
        <f>+พค!$B$37</f>
        <v>1.4799</v>
      </c>
      <c r="K11" s="40" t="str">
        <f>+มิย!$B$37</f>
        <v>1.5020</v>
      </c>
      <c r="L11" s="40" t="str">
        <f>+กค!$B$37</f>
        <v>1.4408</v>
      </c>
      <c r="M11" s="40" t="str">
        <f>+สค!$B$37</f>
        <v>1.4548</v>
      </c>
      <c r="N11" s="40" t="str">
        <f>+กย!$B$37</f>
        <v>1.5481</v>
      </c>
      <c r="O11" s="13">
        <f>SUM(C11:N11)</f>
        <v>0</v>
      </c>
      <c r="P11" s="13"/>
      <c r="Q11" s="68">
        <f>+O12/O14</f>
        <v>1.5089477327805192</v>
      </c>
      <c r="R11" s="14" t="s">
        <v>108</v>
      </c>
      <c r="S11" s="67"/>
      <c r="T11" s="129"/>
    </row>
    <row r="12" spans="1:20" x14ac:dyDescent="0.2">
      <c r="A12" s="64"/>
      <c r="B12" s="10" t="s">
        <v>109</v>
      </c>
      <c r="C12" s="10">
        <f>+C14*C11</f>
        <v>4543.9657999999999</v>
      </c>
      <c r="D12" s="10">
        <f>+D14*D11</f>
        <v>4369.8116</v>
      </c>
      <c r="E12" s="10">
        <f t="shared" ref="E12:N12" si="1">+E14*E11</f>
        <v>4857.8560000000007</v>
      </c>
      <c r="F12" s="10">
        <f t="shared" si="1"/>
        <v>4459.6068000000005</v>
      </c>
      <c r="G12" s="10">
        <f>+G14*G11</f>
        <v>4167.5655999999999</v>
      </c>
      <c r="H12" s="10">
        <f t="shared" si="1"/>
        <v>4698.9686999999994</v>
      </c>
      <c r="I12" s="10">
        <f t="shared" si="1"/>
        <v>4059.0368000000003</v>
      </c>
      <c r="J12" s="10">
        <f t="shared" si="1"/>
        <v>4278.3909000000003</v>
      </c>
      <c r="K12" s="10">
        <f t="shared" si="1"/>
        <v>4469.9520000000002</v>
      </c>
      <c r="L12" s="10">
        <f t="shared" si="1"/>
        <v>4067.3784000000001</v>
      </c>
      <c r="M12" s="10">
        <f t="shared" si="1"/>
        <v>4402.2248</v>
      </c>
      <c r="N12" s="10">
        <f t="shared" si="1"/>
        <v>3305.1934999999999</v>
      </c>
      <c r="O12" s="13">
        <f t="shared" ref="O12:O129" si="2">SUM(C12:N12)</f>
        <v>51679.950900000003</v>
      </c>
      <c r="P12" s="13"/>
      <c r="Q12" s="65"/>
      <c r="R12" s="66"/>
      <c r="S12" s="67"/>
      <c r="T12" s="69"/>
    </row>
    <row r="13" spans="1:20" x14ac:dyDescent="0.2">
      <c r="A13" s="64"/>
      <c r="B13" s="10" t="s">
        <v>110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7">
        <f t="shared" si="2"/>
        <v>0</v>
      </c>
      <c r="P13" s="17"/>
      <c r="Q13" s="65"/>
      <c r="R13" s="66"/>
      <c r="S13" s="67"/>
      <c r="T13" s="69"/>
    </row>
    <row r="14" spans="1:20" x14ac:dyDescent="0.2">
      <c r="A14" s="64"/>
      <c r="B14" s="10" t="s">
        <v>111</v>
      </c>
      <c r="C14" s="10">
        <f>+ตค!$B$4</f>
        <v>3163</v>
      </c>
      <c r="D14" s="10">
        <f>+พย!$B$4</f>
        <v>2947</v>
      </c>
      <c r="E14" s="10">
        <f>+ธค!$B$4</f>
        <v>2965</v>
      </c>
      <c r="F14" s="10">
        <f>+มค!$B$4</f>
        <v>2882</v>
      </c>
      <c r="G14" s="10">
        <f>+กพ!$B$4</f>
        <v>2728</v>
      </c>
      <c r="H14" s="10">
        <f>+มีค!$B$4</f>
        <v>2957</v>
      </c>
      <c r="I14" s="10">
        <f>+เมย!$B$4</f>
        <v>2756</v>
      </c>
      <c r="J14" s="10">
        <f>+พค!$B$4</f>
        <v>2891</v>
      </c>
      <c r="K14" s="10">
        <f>+มิย!$B$4</f>
        <v>2976</v>
      </c>
      <c r="L14" s="10">
        <f>+กค!$B$4</f>
        <v>2823</v>
      </c>
      <c r="M14" s="10">
        <f>+สค!$B$4</f>
        <v>3026</v>
      </c>
      <c r="N14" s="10">
        <f>+กย!$B$4</f>
        <v>2135</v>
      </c>
      <c r="O14" s="17">
        <f t="shared" si="2"/>
        <v>34249</v>
      </c>
      <c r="P14" s="17"/>
      <c r="Q14" s="118">
        <f>30+30+31+31+28+31+30+31+30+31+31+30</f>
        <v>364</v>
      </c>
      <c r="R14" s="66"/>
      <c r="S14" s="67"/>
      <c r="T14" s="69"/>
    </row>
    <row r="15" spans="1:20" x14ac:dyDescent="0.2">
      <c r="A15" s="64"/>
      <c r="B15" s="22" t="s">
        <v>112</v>
      </c>
      <c r="C15" s="22">
        <f>+ตค!$B$6</f>
        <v>0</v>
      </c>
      <c r="D15" s="22">
        <f>+พย!$B$5</f>
        <v>0</v>
      </c>
      <c r="E15" s="22">
        <f>+ธค!$B$5</f>
        <v>0</v>
      </c>
      <c r="F15" s="22">
        <f>+มค!$B$5</f>
        <v>0</v>
      </c>
      <c r="G15" s="22">
        <f>+กพ!$B$5</f>
        <v>0</v>
      </c>
      <c r="H15" s="22">
        <f>+มีค!$B$5</f>
        <v>0</v>
      </c>
      <c r="I15" s="22">
        <f>+เมย!$B$5</f>
        <v>0</v>
      </c>
      <c r="J15" s="22">
        <f>+พค!$B$5</f>
        <v>0</v>
      </c>
      <c r="K15" s="22">
        <f>+มิย!$B$5</f>
        <v>0</v>
      </c>
      <c r="L15" s="22">
        <f>+กค!$B$5</f>
        <v>0</v>
      </c>
      <c r="M15" s="22">
        <f>+สค!$B$5</f>
        <v>0</v>
      </c>
      <c r="N15" s="22">
        <f>+กย!$B$5</f>
        <v>0</v>
      </c>
      <c r="O15" s="23">
        <f t="shared" ref="O15:O27" si="3">SUM(C15:N15)</f>
        <v>0</v>
      </c>
      <c r="P15" s="23"/>
      <c r="Q15" s="65"/>
      <c r="R15" s="66"/>
      <c r="S15" s="67"/>
      <c r="T15" s="69"/>
    </row>
    <row r="16" spans="1:20" x14ac:dyDescent="0.2">
      <c r="A16" s="64"/>
      <c r="B16" s="45" t="s">
        <v>522</v>
      </c>
      <c r="C16" s="45">
        <v>16255</v>
      </c>
      <c r="D16" s="45">
        <f>+พย!B8</f>
        <v>14700</v>
      </c>
      <c r="E16" s="45">
        <f>+ธค!B8</f>
        <v>17022</v>
      </c>
      <c r="F16" s="45">
        <f>+มค!B8</f>
        <v>15896</v>
      </c>
      <c r="G16" s="45">
        <f>+กพ!B8</f>
        <v>13638</v>
      </c>
      <c r="H16" s="45">
        <f>+มีค!B8</f>
        <v>15692</v>
      </c>
      <c r="I16" s="45">
        <f>+เมย!B8</f>
        <v>13923</v>
      </c>
      <c r="J16" s="45">
        <f>+พค!B8</f>
        <v>15975</v>
      </c>
      <c r="K16" s="45">
        <f>+มิย!B8</f>
        <v>15196</v>
      </c>
      <c r="L16" s="45">
        <f>+กค!B8</f>
        <v>15513</v>
      </c>
      <c r="M16" s="45">
        <f>+สค!B8</f>
        <v>16574</v>
      </c>
      <c r="N16" s="45">
        <f>+กย!B8</f>
        <v>11919</v>
      </c>
      <c r="O16" s="46">
        <f>SUM(C16:N16)</f>
        <v>182303</v>
      </c>
      <c r="P16" s="46"/>
      <c r="Q16" s="66">
        <v>5.48</v>
      </c>
      <c r="R16" s="123" t="s">
        <v>4206</v>
      </c>
      <c r="S16" s="67"/>
      <c r="T16" s="69"/>
    </row>
    <row r="17" spans="1:20" x14ac:dyDescent="0.2">
      <c r="A17" s="127" t="s">
        <v>528</v>
      </c>
      <c r="B17" s="49" t="s">
        <v>113</v>
      </c>
      <c r="C17" s="49" t="str">
        <f>+ตค!$B$46</f>
        <v>99.75</v>
      </c>
      <c r="D17" s="49" t="str">
        <f>+พย!$B$46</f>
        <v>92.11</v>
      </c>
      <c r="E17" s="49" t="str">
        <f>+ธค!$B$46</f>
        <v>103.21</v>
      </c>
      <c r="F17" s="49" t="str">
        <f>+มค!$B$46</f>
        <v>93.36</v>
      </c>
      <c r="G17" s="49" t="str">
        <f>+กพ!$B$46</f>
        <v>91.55</v>
      </c>
      <c r="H17" s="49" t="str">
        <f>+มีค!$B$46</f>
        <v>95.15</v>
      </c>
      <c r="I17" s="49" t="str">
        <f>+เมย!$B$46</f>
        <v>87.24</v>
      </c>
      <c r="J17" s="49" t="str">
        <f>+พค!$B$46</f>
        <v>96.87</v>
      </c>
      <c r="K17" s="49" t="str">
        <f>+มิย!$B$46</f>
        <v>95.21</v>
      </c>
      <c r="L17" s="49" t="str">
        <f>+กค!$B$46</f>
        <v>91.22</v>
      </c>
      <c r="M17" s="49" t="str">
        <f>+สค!$B$46</f>
        <v>98.09</v>
      </c>
      <c r="N17" s="49" t="str">
        <f>+กย!$B$46</f>
        <v>75.20</v>
      </c>
      <c r="O17" s="119">
        <f>+(O16*100)/(532*$Q$14)</f>
        <v>94.141431876394279</v>
      </c>
      <c r="P17" s="31"/>
      <c r="Q17" s="29"/>
      <c r="R17" s="18" t="s">
        <v>113</v>
      </c>
      <c r="S17" s="67"/>
      <c r="T17" s="69"/>
    </row>
    <row r="18" spans="1:20" x14ac:dyDescent="0.2">
      <c r="A18" s="127"/>
      <c r="B18" s="49" t="s">
        <v>114</v>
      </c>
      <c r="C18" s="49" t="str">
        <f>+ตค!$B$47</f>
        <v>5.42</v>
      </c>
      <c r="D18" s="49" t="str">
        <f>+พย!$B$47</f>
        <v>5.11</v>
      </c>
      <c r="E18" s="49" t="str">
        <f>+ธค!$B$47</f>
        <v>5.11</v>
      </c>
      <c r="F18" s="49" t="str">
        <f>+มค!$B$47</f>
        <v>5.08</v>
      </c>
      <c r="G18" s="49" t="str">
        <f>+กพ!$B$47</f>
        <v>4.74</v>
      </c>
      <c r="H18" s="49" t="str">
        <f>+มีค!$B$47</f>
        <v>5.06</v>
      </c>
      <c r="I18" s="49" t="str">
        <f>+เมย!$B$47</f>
        <v>4.75</v>
      </c>
      <c r="J18" s="49" t="str">
        <f>+พค!$B$47</f>
        <v>4.94</v>
      </c>
      <c r="K18" s="49" t="str">
        <f>+มิย!$B$47</f>
        <v>5.11</v>
      </c>
      <c r="L18" s="49" t="str">
        <f>+กค!$B$47</f>
        <v>4.90</v>
      </c>
      <c r="M18" s="49" t="str">
        <f>+สค!$B$47</f>
        <v>5.32</v>
      </c>
      <c r="N18" s="49" t="str">
        <f>+กย!$B$47</f>
        <v>4.02</v>
      </c>
      <c r="O18" s="119">
        <f>+O14/532</f>
        <v>64.377819548872182</v>
      </c>
      <c r="P18" s="31"/>
      <c r="Q18" s="20"/>
      <c r="R18" s="19" t="s">
        <v>114</v>
      </c>
      <c r="S18" s="67"/>
      <c r="T18" s="69"/>
    </row>
    <row r="19" spans="1:20" x14ac:dyDescent="0.2">
      <c r="A19" s="125" t="s">
        <v>529</v>
      </c>
      <c r="B19" s="51" t="s">
        <v>113</v>
      </c>
      <c r="C19" s="52">
        <f>+(C16*100)/(522*31)</f>
        <v>100.45111852675812</v>
      </c>
      <c r="D19" s="52">
        <f>+(D16*100)/(522*31)</f>
        <v>90.841675936225442</v>
      </c>
      <c r="E19" s="52">
        <f>+(E16*100)/(522*31)</f>
        <v>105.19095291064146</v>
      </c>
      <c r="F19" s="52">
        <f>+(F16*100)/(522*31)</f>
        <v>98.232604128043505</v>
      </c>
      <c r="G19" s="52">
        <f>+(G16*100)/(522*28)</f>
        <v>93.308702791461414</v>
      </c>
      <c r="H19" s="52">
        <f>+(H16*100)/(522*31)</f>
        <v>96.971944135459154</v>
      </c>
      <c r="I19" s="52">
        <f>+(I16*100)/(522*30)</f>
        <v>88.908045977011497</v>
      </c>
      <c r="J19" s="52">
        <f>+(J16*100)/(522*31)</f>
        <v>98.720800889877637</v>
      </c>
      <c r="K19" s="52">
        <f>+(K16*100)/(522*30)</f>
        <v>97.037037037037038</v>
      </c>
      <c r="L19" s="52">
        <f>+(L16*100)/(522*31)</f>
        <v>95.865776789024849</v>
      </c>
      <c r="M19" s="52">
        <f>+(M16*100)/(522*31)</f>
        <v>102.42244469163268</v>
      </c>
      <c r="N19" s="52">
        <f>+(N16*100)/(522*30)</f>
        <v>76.111111111111114</v>
      </c>
      <c r="O19" s="53">
        <f>+(O16*100)/(522*$Q$14)</f>
        <v>95.944907582838624</v>
      </c>
      <c r="P19" s="31"/>
      <c r="Q19" s="94"/>
      <c r="R19" s="19"/>
      <c r="S19" s="67"/>
      <c r="T19" s="69"/>
    </row>
    <row r="20" spans="1:20" ht="15" thickBot="1" x14ac:dyDescent="0.25">
      <c r="A20" s="126"/>
      <c r="B20" s="70" t="s">
        <v>114</v>
      </c>
      <c r="C20" s="71">
        <f>+C14/522</f>
        <v>6.0593869731800769</v>
      </c>
      <c r="D20" s="71">
        <f t="shared" ref="D20:I20" si="4">+D14/522</f>
        <v>5.6455938697318011</v>
      </c>
      <c r="E20" s="71">
        <f t="shared" si="4"/>
        <v>5.6800766283524906</v>
      </c>
      <c r="F20" s="71">
        <f t="shared" si="4"/>
        <v>5.5210727969348659</v>
      </c>
      <c r="G20" s="71">
        <f t="shared" si="4"/>
        <v>5.226053639846743</v>
      </c>
      <c r="H20" s="71">
        <f t="shared" si="4"/>
        <v>5.6647509578544062</v>
      </c>
      <c r="I20" s="71">
        <f t="shared" si="4"/>
        <v>5.2796934865900385</v>
      </c>
      <c r="J20" s="71">
        <f t="shared" ref="J20:K20" si="5">+J14/522</f>
        <v>5.5383141762452111</v>
      </c>
      <c r="K20" s="71">
        <f t="shared" si="5"/>
        <v>5.7011494252873565</v>
      </c>
      <c r="L20" s="71">
        <f t="shared" ref="L20:M20" si="6">+L14/522</f>
        <v>5.4080459770114944</v>
      </c>
      <c r="M20" s="71">
        <f t="shared" si="6"/>
        <v>5.7969348659003828</v>
      </c>
      <c r="N20" s="71">
        <f>+N14/522</f>
        <v>4.0900383141762449</v>
      </c>
      <c r="O20" s="53">
        <f>+O14/522</f>
        <v>65.611111111111114</v>
      </c>
      <c r="P20" s="73"/>
      <c r="Q20" s="95"/>
      <c r="R20" s="75"/>
      <c r="S20" s="76"/>
      <c r="T20" s="77"/>
    </row>
    <row r="21" spans="1:20" x14ac:dyDescent="0.2">
      <c r="A21" s="78" t="s">
        <v>86</v>
      </c>
      <c r="B21" s="58" t="s">
        <v>106</v>
      </c>
      <c r="C21" s="58" t="str">
        <f>+ตค!$C$36</f>
        <v>1.1840</v>
      </c>
      <c r="D21" s="58" t="str">
        <f>+พย!$C$36</f>
        <v>1.2023</v>
      </c>
      <c r="E21" s="58" t="str">
        <f>+ธค!$C$36</f>
        <v>1.1281</v>
      </c>
      <c r="F21" s="58" t="str">
        <f>+มีค!$C$36</f>
        <v>1.2880</v>
      </c>
      <c r="G21" s="58" t="str">
        <f>+กพ!$C$36</f>
        <v>1.2165</v>
      </c>
      <c r="H21" s="58" t="str">
        <f>+มีค!$C$36</f>
        <v>1.2880</v>
      </c>
      <c r="I21" s="58" t="str">
        <f>+เมย!$C$36</f>
        <v>1.0366</v>
      </c>
      <c r="J21" s="58" t="str">
        <f>+พค!$C$36</f>
        <v>1.2445</v>
      </c>
      <c r="K21" s="58" t="str">
        <f>+มิย!$C$36</f>
        <v>1.1288</v>
      </c>
      <c r="L21" s="58" t="str">
        <f>+กค!$C$36</f>
        <v>1.2158</v>
      </c>
      <c r="M21" s="58" t="str">
        <f>+สค!$C$36</f>
        <v>1.0638</v>
      </c>
      <c r="N21" s="58" t="str">
        <f>+กย!$C$36</f>
        <v>1.0386</v>
      </c>
      <c r="O21" s="60">
        <f t="shared" si="3"/>
        <v>0</v>
      </c>
      <c r="P21" s="60"/>
      <c r="Q21" s="61">
        <f>+O22/O26</f>
        <v>1.1851556797993519</v>
      </c>
      <c r="R21" s="62" t="s">
        <v>106</v>
      </c>
      <c r="S21" s="63"/>
      <c r="T21" s="128">
        <v>1</v>
      </c>
    </row>
    <row r="22" spans="1:20" x14ac:dyDescent="0.2">
      <c r="A22" s="64"/>
      <c r="B22" s="10" t="s">
        <v>107</v>
      </c>
      <c r="C22" s="10">
        <f>+C26*C21</f>
        <v>1129.5359999999998</v>
      </c>
      <c r="D22" s="10">
        <f t="shared" ref="D22:N22" si="7">+D26*D21</f>
        <v>1119.3412999999998</v>
      </c>
      <c r="E22" s="10">
        <f t="shared" si="7"/>
        <v>1028.8272000000002</v>
      </c>
      <c r="F22" s="10">
        <f>+F26*F21</f>
        <v>1090.9359999999999</v>
      </c>
      <c r="G22" s="10">
        <f t="shared" si="7"/>
        <v>1104.5819999999999</v>
      </c>
      <c r="H22" s="10">
        <f t="shared" si="7"/>
        <v>1174.6559999999999</v>
      </c>
      <c r="I22" s="10">
        <f>+I26*I21</f>
        <v>884.21979999999996</v>
      </c>
      <c r="J22" s="10">
        <f t="shared" si="7"/>
        <v>1075.248</v>
      </c>
      <c r="K22" s="10">
        <f t="shared" si="7"/>
        <v>1040.7536</v>
      </c>
      <c r="L22" s="10">
        <f t="shared" si="7"/>
        <v>1099.0832</v>
      </c>
      <c r="M22" s="10">
        <f t="shared" si="7"/>
        <v>417.00960000000003</v>
      </c>
      <c r="N22" s="10">
        <f t="shared" si="7"/>
        <v>176.56199999999998</v>
      </c>
      <c r="O22" s="13">
        <f t="shared" si="3"/>
        <v>11340.754699999998</v>
      </c>
      <c r="P22" s="13"/>
      <c r="Q22" s="65"/>
      <c r="R22" s="66"/>
      <c r="S22" s="67"/>
      <c r="T22" s="129"/>
    </row>
    <row r="23" spans="1:20" x14ac:dyDescent="0.2">
      <c r="A23" s="64"/>
      <c r="B23" s="10" t="s">
        <v>108</v>
      </c>
      <c r="C23" s="10" t="str">
        <f>+ตค!$C$37</f>
        <v>1.1884</v>
      </c>
      <c r="D23" s="10" t="str">
        <f>+พย!$C$37</f>
        <v>1.2037</v>
      </c>
      <c r="E23" s="10" t="str">
        <f>+ธค!$C$37</f>
        <v>1.1299</v>
      </c>
      <c r="F23" s="10" t="str">
        <f>+ธค!$C$37</f>
        <v>1.1299</v>
      </c>
      <c r="G23" s="10" t="str">
        <f>+กพ!$C$37</f>
        <v>1.2189</v>
      </c>
      <c r="H23" s="10" t="str">
        <f>+มีค!$C$37</f>
        <v>1.2895</v>
      </c>
      <c r="I23" s="10" t="str">
        <f>+เมย!$C$37</f>
        <v>1.0387</v>
      </c>
      <c r="J23" s="10" t="str">
        <f>+พค!$C$37</f>
        <v>1.2450</v>
      </c>
      <c r="K23" s="10" t="str">
        <f>+มิย!$C$37</f>
        <v>1.1293</v>
      </c>
      <c r="L23" s="10" t="str">
        <f>+กค!$C$37</f>
        <v>1.2161</v>
      </c>
      <c r="M23" s="10" t="str">
        <f>+สค!$C$37</f>
        <v>1.0655</v>
      </c>
      <c r="N23" s="10" t="str">
        <f>+กย!$C$37</f>
        <v>1.0432</v>
      </c>
      <c r="O23" s="13">
        <f t="shared" si="3"/>
        <v>0</v>
      </c>
      <c r="P23" s="13"/>
      <c r="Q23" s="68">
        <f>+O24/O26</f>
        <v>1.1727388128331067</v>
      </c>
      <c r="R23" s="14" t="s">
        <v>108</v>
      </c>
      <c r="S23" s="67"/>
      <c r="T23" s="129"/>
    </row>
    <row r="24" spans="1:20" x14ac:dyDescent="0.2">
      <c r="A24" s="64"/>
      <c r="B24" s="10" t="s">
        <v>109</v>
      </c>
      <c r="C24" s="10">
        <f>+C26*C23</f>
        <v>1133.7335999999998</v>
      </c>
      <c r="D24" s="10">
        <f t="shared" ref="D24:N24" si="8">+D26*D23</f>
        <v>1120.6447000000001</v>
      </c>
      <c r="E24" s="10">
        <f t="shared" si="8"/>
        <v>1030.4687999999999</v>
      </c>
      <c r="F24" s="10">
        <f t="shared" ref="F24" si="9">+F26*F23</f>
        <v>957.0252999999999</v>
      </c>
      <c r="G24" s="10">
        <f t="shared" si="8"/>
        <v>1106.7612000000001</v>
      </c>
      <c r="H24" s="10">
        <f t="shared" si="8"/>
        <v>1176.0240000000001</v>
      </c>
      <c r="I24" s="10">
        <f t="shared" si="8"/>
        <v>886.01109999999994</v>
      </c>
      <c r="J24" s="10">
        <f t="shared" si="8"/>
        <v>1075.68</v>
      </c>
      <c r="K24" s="10">
        <f t="shared" si="8"/>
        <v>1041.2146</v>
      </c>
      <c r="L24" s="10">
        <f t="shared" si="8"/>
        <v>1099.3543999999999</v>
      </c>
      <c r="M24" s="10">
        <f t="shared" si="8"/>
        <v>417.67599999999993</v>
      </c>
      <c r="N24" s="10">
        <f t="shared" si="8"/>
        <v>177.34399999999999</v>
      </c>
      <c r="O24" s="13">
        <f t="shared" si="3"/>
        <v>11221.937699999999</v>
      </c>
      <c r="P24" s="13"/>
      <c r="Q24" s="65"/>
      <c r="R24" s="66"/>
      <c r="S24" s="67"/>
      <c r="T24" s="69"/>
    </row>
    <row r="25" spans="1:20" x14ac:dyDescent="0.2">
      <c r="A25" s="64"/>
      <c r="B25" s="10" t="s">
        <v>110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>
        <f t="shared" si="3"/>
        <v>0</v>
      </c>
      <c r="P25" s="17"/>
      <c r="Q25" s="65"/>
      <c r="R25" s="66"/>
      <c r="S25" s="67"/>
      <c r="T25" s="69"/>
    </row>
    <row r="26" spans="1:20" x14ac:dyDescent="0.2">
      <c r="A26" s="64"/>
      <c r="B26" s="10" t="s">
        <v>111</v>
      </c>
      <c r="C26" s="16">
        <f>+ตค!$C$4</f>
        <v>954</v>
      </c>
      <c r="D26" s="16">
        <f>+พย!$C$4</f>
        <v>931</v>
      </c>
      <c r="E26" s="16">
        <f>+ธค!$C$4</f>
        <v>912</v>
      </c>
      <c r="F26" s="16">
        <f>+มค!$C$4</f>
        <v>847</v>
      </c>
      <c r="G26" s="16">
        <f>+กพ!$C$4</f>
        <v>908</v>
      </c>
      <c r="H26" s="16">
        <f>+มีค!$C$4</f>
        <v>912</v>
      </c>
      <c r="I26" s="16">
        <f>+เมย!$C$4</f>
        <v>853</v>
      </c>
      <c r="J26" s="16">
        <f>+พค!$C$4</f>
        <v>864</v>
      </c>
      <c r="K26" s="16">
        <f>+มิย!$C$4</f>
        <v>922</v>
      </c>
      <c r="L26" s="16">
        <f>+กค!$C$4</f>
        <v>904</v>
      </c>
      <c r="M26" s="16">
        <f>+สค!$C$4</f>
        <v>392</v>
      </c>
      <c r="N26" s="16">
        <f>+กย!$C$4</f>
        <v>170</v>
      </c>
      <c r="O26" s="17">
        <f t="shared" si="3"/>
        <v>9569</v>
      </c>
      <c r="P26" s="17"/>
      <c r="Q26" s="65"/>
      <c r="R26" s="66"/>
      <c r="S26" s="67"/>
      <c r="T26" s="69"/>
    </row>
    <row r="27" spans="1:20" x14ac:dyDescent="0.2">
      <c r="A27" s="64"/>
      <c r="B27" s="22" t="s">
        <v>112</v>
      </c>
      <c r="C27" s="23">
        <f>ตค!C6</f>
        <v>0</v>
      </c>
      <c r="D27" s="23">
        <f>+พย!$B$5</f>
        <v>0</v>
      </c>
      <c r="E27" s="23">
        <f>+ธค!$B$5</f>
        <v>0</v>
      </c>
      <c r="F27" s="23">
        <f>+มค!$B$5</f>
        <v>0</v>
      </c>
      <c r="G27" s="23">
        <f>+กพ!$B$5</f>
        <v>0</v>
      </c>
      <c r="H27" s="23">
        <f>+มีค!$B$5</f>
        <v>0</v>
      </c>
      <c r="I27" s="23">
        <f>+เมย!$B$5</f>
        <v>0</v>
      </c>
      <c r="J27" s="23">
        <f>+พค!$B$5</f>
        <v>0</v>
      </c>
      <c r="K27" s="23">
        <f>+มิย!$B$5</f>
        <v>0</v>
      </c>
      <c r="L27" s="23">
        <f>+กค!$B$5</f>
        <v>0</v>
      </c>
      <c r="M27" s="23">
        <f>+สค!$B$5</f>
        <v>0</v>
      </c>
      <c r="N27" s="23">
        <f>+กย!$B$5</f>
        <v>0</v>
      </c>
      <c r="O27" s="22">
        <f t="shared" si="3"/>
        <v>0</v>
      </c>
      <c r="P27" s="22"/>
      <c r="Q27" s="65"/>
      <c r="R27" s="66"/>
      <c r="S27" s="67"/>
      <c r="T27" s="69"/>
    </row>
    <row r="28" spans="1:20" x14ac:dyDescent="0.2">
      <c r="A28" s="64"/>
      <c r="B28" s="45" t="s">
        <v>522</v>
      </c>
      <c r="C28" s="46">
        <f>+ตค!C8</f>
        <v>5814</v>
      </c>
      <c r="D28" s="46">
        <f>+พย!C8</f>
        <v>5089</v>
      </c>
      <c r="E28" s="46">
        <f>+ธค!C8</f>
        <v>4897</v>
      </c>
      <c r="F28" s="46">
        <f>+มค!C8</f>
        <v>4612</v>
      </c>
      <c r="G28" s="46">
        <f>+กพ!C8</f>
        <v>4958</v>
      </c>
      <c r="H28" s="46">
        <f>+มีค!C8</f>
        <v>5340</v>
      </c>
      <c r="I28" s="46">
        <f>+เมย!C8</f>
        <v>4295</v>
      </c>
      <c r="J28" s="46">
        <f>+พค!C8</f>
        <v>4507</v>
      </c>
      <c r="K28" s="46">
        <f>+มิย!C8</f>
        <v>5019</v>
      </c>
      <c r="L28" s="46">
        <f>+กค!C8</f>
        <v>4717</v>
      </c>
      <c r="M28" s="46">
        <f>+สค!C8</f>
        <v>1997</v>
      </c>
      <c r="N28" s="46"/>
      <c r="O28" s="46">
        <f>SUM(C28:N28)</f>
        <v>51245</v>
      </c>
      <c r="P28" s="45"/>
      <c r="Q28" s="66">
        <v>5.52</v>
      </c>
      <c r="R28" s="123" t="s">
        <v>4206</v>
      </c>
      <c r="S28" s="67"/>
      <c r="T28" s="69"/>
    </row>
    <row r="29" spans="1:20" x14ac:dyDescent="0.2">
      <c r="A29" s="127" t="s">
        <v>1139</v>
      </c>
      <c r="B29" s="49" t="s">
        <v>113</v>
      </c>
      <c r="C29" s="50" t="str">
        <f>+ตค!$C$46</f>
        <v>104.19</v>
      </c>
      <c r="D29" s="50" t="str">
        <f>+พย!$C$46</f>
        <v>94.24</v>
      </c>
      <c r="E29" s="50" t="str">
        <f>+ธค!$C$46</f>
        <v>87.76</v>
      </c>
      <c r="F29" s="50" t="str">
        <f>+มค!$C$46</f>
        <v>82.65</v>
      </c>
      <c r="G29" s="50" t="str">
        <f>+กพ!$C$46</f>
        <v>98.37</v>
      </c>
      <c r="H29" s="50" t="str">
        <f>+มีค!$C$46</f>
        <v>93.87</v>
      </c>
      <c r="I29" s="50" t="str">
        <f>+เมย!$C$46</f>
        <v>79.54</v>
      </c>
      <c r="J29" s="50" t="str">
        <f>+พค!$C$46</f>
        <v>80.77</v>
      </c>
      <c r="K29" s="50" t="str">
        <f>+มิย!$C$46</f>
        <v>90.59</v>
      </c>
      <c r="L29" s="50" t="str">
        <f>+กค!$C$46</f>
        <v>82.69</v>
      </c>
      <c r="M29" s="50" t="str">
        <f>+สค!$C$46</f>
        <v>46.69</v>
      </c>
      <c r="N29" s="50" t="str">
        <f>+กย!$C$46</f>
        <v>26.37</v>
      </c>
      <c r="O29" s="119">
        <f>+(O28*100)/(180*$Q$14)</f>
        <v>78.212759462759465</v>
      </c>
      <c r="P29" s="31"/>
      <c r="Q29" s="29"/>
      <c r="R29" s="18" t="s">
        <v>113</v>
      </c>
      <c r="S29" s="67"/>
      <c r="T29" s="69"/>
    </row>
    <row r="30" spans="1:20" ht="15" thickBot="1" x14ac:dyDescent="0.25">
      <c r="A30" s="127"/>
      <c r="B30" s="49" t="s">
        <v>114</v>
      </c>
      <c r="C30" s="50" t="str">
        <f>+ตค!$C$47</f>
        <v>5.09</v>
      </c>
      <c r="D30" s="50" t="str">
        <f>+พย!$C$47</f>
        <v>5.04</v>
      </c>
      <c r="E30" s="50" t="str">
        <f>+ธค!$C$47</f>
        <v>4.91</v>
      </c>
      <c r="F30" s="50" t="str">
        <f>+มค!$C$47</f>
        <v>4.55</v>
      </c>
      <c r="G30" s="50" t="str">
        <f>+กพ!$C$47</f>
        <v>4.83</v>
      </c>
      <c r="H30" s="50" t="str">
        <f>+มีค!$C$47</f>
        <v>4.86</v>
      </c>
      <c r="I30" s="50" t="str">
        <f>+เมย!$C$47</f>
        <v>4.54</v>
      </c>
      <c r="J30" s="50" t="str">
        <f>+พค!$C$47</f>
        <v>4.40</v>
      </c>
      <c r="K30" s="50" t="str">
        <f>+มิย!$C$47</f>
        <v>4.87</v>
      </c>
      <c r="L30" s="50" t="str">
        <f>+กค!$C$47</f>
        <v>4.83</v>
      </c>
      <c r="M30" s="50" t="str">
        <f>+สค!$C$47</f>
        <v>2.06</v>
      </c>
      <c r="N30" s="50" t="str">
        <f>+กย!$C$47</f>
        <v>0.91</v>
      </c>
      <c r="O30" s="119">
        <f>+O26/150</f>
        <v>63.793333333333337</v>
      </c>
      <c r="P30" s="31"/>
      <c r="Q30" s="20"/>
      <c r="R30" s="19" t="s">
        <v>114</v>
      </c>
      <c r="S30" s="67"/>
      <c r="T30" s="69"/>
    </row>
    <row r="31" spans="1:20" x14ac:dyDescent="0.2">
      <c r="A31" s="79" t="s">
        <v>87</v>
      </c>
      <c r="B31" s="58" t="s">
        <v>106</v>
      </c>
      <c r="C31" s="58" t="str">
        <f>+ตค!$D$36</f>
        <v>0.7582</v>
      </c>
      <c r="D31" s="58" t="str">
        <f>+พย!$D$36</f>
        <v>0.7631</v>
      </c>
      <c r="E31" s="58" t="str">
        <f>+ธค!$D$36</f>
        <v>0.8138</v>
      </c>
      <c r="F31" s="58" t="str">
        <f>+มค!$D$36</f>
        <v>0.7559</v>
      </c>
      <c r="G31" s="88" t="str">
        <f>+กพ!$D$36</f>
        <v>0.6981</v>
      </c>
      <c r="H31" s="88" t="str">
        <f>+มีค!$D$36</f>
        <v>0.6828</v>
      </c>
      <c r="I31" s="58" t="str">
        <f>+เมย!$D$36</f>
        <v>0.8461</v>
      </c>
      <c r="J31" s="58" t="str">
        <f>+พค!$D$36</f>
        <v>0.7718</v>
      </c>
      <c r="K31" s="88" t="str">
        <f>+มิย!$D$36</f>
        <v>0.6808</v>
      </c>
      <c r="L31" s="85" t="str">
        <f>+กค!$D$36</f>
        <v>0.3109</v>
      </c>
      <c r="M31" s="88" t="str">
        <f>+สค!$D$36</f>
        <v>0.6530</v>
      </c>
      <c r="N31" s="85" t="str">
        <f>+กย!$D$36</f>
        <v>0.5116</v>
      </c>
      <c r="O31" s="60">
        <f t="shared" si="2"/>
        <v>0</v>
      </c>
      <c r="P31" s="60"/>
      <c r="Q31" s="61">
        <f>+O32/O36</f>
        <v>0.71330135064935063</v>
      </c>
      <c r="R31" s="62" t="s">
        <v>106</v>
      </c>
      <c r="S31" s="63"/>
      <c r="T31" s="128">
        <v>0.6</v>
      </c>
    </row>
    <row r="32" spans="1:20" x14ac:dyDescent="0.2">
      <c r="A32" s="64"/>
      <c r="B32" s="10" t="s">
        <v>107</v>
      </c>
      <c r="C32" s="10">
        <f>+C36*C31</f>
        <v>149.36539999999999</v>
      </c>
      <c r="D32" s="10">
        <f t="shared" ref="D32:N32" si="10">+D36*D31</f>
        <v>124.3853</v>
      </c>
      <c r="E32" s="10">
        <f t="shared" si="10"/>
        <v>157.0634</v>
      </c>
      <c r="F32" s="10">
        <f t="shared" si="10"/>
        <v>145.1328</v>
      </c>
      <c r="G32" s="10">
        <f t="shared" si="10"/>
        <v>129.14850000000001</v>
      </c>
      <c r="H32" s="10">
        <f t="shared" si="10"/>
        <v>127.0008</v>
      </c>
      <c r="I32" s="10">
        <f t="shared" si="10"/>
        <v>132.83769999999998</v>
      </c>
      <c r="J32" s="10">
        <f t="shared" si="10"/>
        <v>104.19300000000001</v>
      </c>
      <c r="K32" s="10">
        <f t="shared" si="10"/>
        <v>119.82079999999999</v>
      </c>
      <c r="L32" s="10">
        <f t="shared" si="10"/>
        <v>6.218</v>
      </c>
      <c r="M32" s="10">
        <f t="shared" si="10"/>
        <v>63.341000000000001</v>
      </c>
      <c r="N32" s="10">
        <f t="shared" si="10"/>
        <v>114.59840000000001</v>
      </c>
      <c r="O32" s="13">
        <f t="shared" si="2"/>
        <v>1373.1051</v>
      </c>
      <c r="P32" s="13"/>
      <c r="Q32" s="65"/>
      <c r="R32" s="66"/>
      <c r="S32" s="67"/>
      <c r="T32" s="129"/>
    </row>
    <row r="33" spans="1:20" x14ac:dyDescent="0.2">
      <c r="A33" s="64"/>
      <c r="B33" s="10" t="s">
        <v>108</v>
      </c>
      <c r="C33" s="10" t="str">
        <f>+ตค!$D$37</f>
        <v>0.7547</v>
      </c>
      <c r="D33" s="10" t="str">
        <f>+พย!$D$37</f>
        <v>0.7571</v>
      </c>
      <c r="E33" s="10" t="str">
        <f>+ธค!$D$37</f>
        <v>0.8047</v>
      </c>
      <c r="F33" s="10" t="str">
        <f>+มค!$D$37</f>
        <v>0.7483</v>
      </c>
      <c r="G33" s="10" t="str">
        <f>+กพ!$D$37</f>
        <v>0.6957</v>
      </c>
      <c r="H33" s="10" t="str">
        <f>+มีค!$D$37</f>
        <v>0.6784</v>
      </c>
      <c r="I33" s="10" t="str">
        <f>+เมย!$D$37</f>
        <v>0.8380</v>
      </c>
      <c r="J33" s="10" t="str">
        <f>+พค!$D$37</f>
        <v>0.7627</v>
      </c>
      <c r="K33" s="10" t="str">
        <f>+มิย!$D$37</f>
        <v>0.6809</v>
      </c>
      <c r="L33" s="86" t="str">
        <f>+กค!$D$37</f>
        <v>0.3109</v>
      </c>
      <c r="M33" s="10" t="str">
        <f>+สค!$D$37</f>
        <v>0.6469</v>
      </c>
      <c r="N33" s="86" t="str">
        <f>+กย!$D$37</f>
        <v>0.5057</v>
      </c>
      <c r="O33" s="13">
        <f t="shared" si="2"/>
        <v>0</v>
      </c>
      <c r="P33" s="13"/>
      <c r="Q33" s="68">
        <f>+O34/O36</f>
        <v>0.7078253506493507</v>
      </c>
      <c r="R33" s="14" t="s">
        <v>108</v>
      </c>
      <c r="S33" s="67"/>
      <c r="T33" s="129"/>
    </row>
    <row r="34" spans="1:20" x14ac:dyDescent="0.2">
      <c r="A34" s="64"/>
      <c r="B34" s="10" t="s">
        <v>109</v>
      </c>
      <c r="C34" s="10">
        <f>+C36*C33</f>
        <v>148.67590000000001</v>
      </c>
      <c r="D34" s="10">
        <f t="shared" ref="D34:N34" si="11">+D36*D33</f>
        <v>123.40729999999999</v>
      </c>
      <c r="E34" s="10">
        <f t="shared" si="11"/>
        <v>155.30709999999999</v>
      </c>
      <c r="F34" s="10">
        <f t="shared" si="11"/>
        <v>143.67359999999999</v>
      </c>
      <c r="G34" s="10">
        <f t="shared" si="11"/>
        <v>128.7045</v>
      </c>
      <c r="H34" s="10">
        <f t="shared" si="11"/>
        <v>126.1824</v>
      </c>
      <c r="I34" s="10">
        <f t="shared" si="11"/>
        <v>131.566</v>
      </c>
      <c r="J34" s="10">
        <f t="shared" si="11"/>
        <v>102.9645</v>
      </c>
      <c r="K34" s="10">
        <f t="shared" si="11"/>
        <v>119.83839999999999</v>
      </c>
      <c r="L34" s="10">
        <f t="shared" si="11"/>
        <v>6.218</v>
      </c>
      <c r="M34" s="10">
        <f t="shared" si="11"/>
        <v>62.749300000000005</v>
      </c>
      <c r="N34" s="10">
        <f t="shared" si="11"/>
        <v>113.27680000000001</v>
      </c>
      <c r="O34" s="13">
        <f t="shared" si="2"/>
        <v>1362.5638000000001</v>
      </c>
      <c r="P34" s="13"/>
      <c r="Q34" s="65"/>
      <c r="R34" s="66"/>
      <c r="S34" s="67"/>
      <c r="T34" s="69"/>
    </row>
    <row r="35" spans="1:20" x14ac:dyDescent="0.2">
      <c r="A35" s="64"/>
      <c r="B35" s="10" t="s">
        <v>110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>
        <f t="shared" si="2"/>
        <v>0</v>
      </c>
      <c r="P35" s="17"/>
      <c r="Q35" s="65"/>
      <c r="R35" s="66"/>
      <c r="S35" s="67"/>
      <c r="T35" s="69"/>
    </row>
    <row r="36" spans="1:20" x14ac:dyDescent="0.2">
      <c r="A36" s="64"/>
      <c r="B36" s="10" t="s">
        <v>111</v>
      </c>
      <c r="C36" s="16">
        <f>+ตค!$D$4</f>
        <v>197</v>
      </c>
      <c r="D36" s="16">
        <f>+พย!$D$4</f>
        <v>163</v>
      </c>
      <c r="E36" s="16">
        <f>+ธค!$D$4</f>
        <v>193</v>
      </c>
      <c r="F36" s="16">
        <f>+มค!$D$4</f>
        <v>192</v>
      </c>
      <c r="G36" s="16">
        <f>+กพ!$D$4</f>
        <v>185</v>
      </c>
      <c r="H36" s="16">
        <f>+มีค!$D$4</f>
        <v>186</v>
      </c>
      <c r="I36" s="16">
        <f>+เมย!$D$4</f>
        <v>157</v>
      </c>
      <c r="J36" s="16">
        <f>+พค!$D$4</f>
        <v>135</v>
      </c>
      <c r="K36" s="16">
        <f>+มิย!$D$4</f>
        <v>176</v>
      </c>
      <c r="L36" s="16">
        <f>+กค!$D$4</f>
        <v>20</v>
      </c>
      <c r="M36" s="16">
        <f>+สค!$D$4</f>
        <v>97</v>
      </c>
      <c r="N36" s="16">
        <f>+กย!$D$4</f>
        <v>224</v>
      </c>
      <c r="O36" s="17">
        <f t="shared" si="2"/>
        <v>1925</v>
      </c>
      <c r="P36" s="17"/>
      <c r="Q36" s="65"/>
      <c r="R36" s="66"/>
      <c r="S36" s="67"/>
      <c r="T36" s="69"/>
    </row>
    <row r="37" spans="1:20" x14ac:dyDescent="0.2">
      <c r="A37" s="64"/>
      <c r="B37" s="22" t="s">
        <v>112</v>
      </c>
      <c r="C37" s="23">
        <f>+ตค!$D$6</f>
        <v>0</v>
      </c>
      <c r="D37" s="23">
        <f>+พย!$D$5</f>
        <v>0</v>
      </c>
      <c r="E37" s="23">
        <f>+ธค!$D$5</f>
        <v>0</v>
      </c>
      <c r="F37" s="23">
        <f>+มค!$D$5</f>
        <v>0</v>
      </c>
      <c r="G37" s="23">
        <f>+กพ!$D$5</f>
        <v>0</v>
      </c>
      <c r="H37" s="23">
        <f>+มีค!$D$5</f>
        <v>0</v>
      </c>
      <c r="I37" s="23">
        <f>+เมย!$D$5</f>
        <v>0</v>
      </c>
      <c r="J37" s="23">
        <f>+พค!$D$5</f>
        <v>0</v>
      </c>
      <c r="K37" s="23">
        <f>+มิย!$D$5</f>
        <v>0</v>
      </c>
      <c r="L37" s="23">
        <f>+กค!$D$5</f>
        <v>0</v>
      </c>
      <c r="M37" s="23">
        <f>+สค!$D$5</f>
        <v>0</v>
      </c>
      <c r="N37" s="23">
        <f>+กย!$D$5</f>
        <v>3</v>
      </c>
      <c r="O37" s="22">
        <f t="shared" si="2"/>
        <v>3</v>
      </c>
      <c r="P37" s="22"/>
      <c r="Q37" s="65"/>
      <c r="R37" s="66"/>
      <c r="S37" s="67"/>
      <c r="T37" s="69"/>
    </row>
    <row r="38" spans="1:20" x14ac:dyDescent="0.2">
      <c r="A38" s="64"/>
      <c r="B38" s="45" t="s">
        <v>522</v>
      </c>
      <c r="C38" s="46">
        <f>+ตค!D8</f>
        <v>649</v>
      </c>
      <c r="D38" s="46">
        <f>+พย!D8</f>
        <v>434</v>
      </c>
      <c r="E38" s="46">
        <f>+ธค!D8</f>
        <v>539</v>
      </c>
      <c r="F38" s="46">
        <f>+มค!D8</f>
        <v>530</v>
      </c>
      <c r="G38" s="46">
        <f>+กพ!D8</f>
        <v>875</v>
      </c>
      <c r="H38" s="46">
        <f>+มีค!D8</f>
        <v>511</v>
      </c>
      <c r="I38" s="46">
        <f>+เมย!D8</f>
        <v>725</v>
      </c>
      <c r="J38" s="46">
        <f>+พค!D8</f>
        <v>412</v>
      </c>
      <c r="K38" s="46">
        <f>+มิย!D8</f>
        <v>837</v>
      </c>
      <c r="L38" s="46">
        <f>+กค!D8</f>
        <v>42</v>
      </c>
      <c r="M38" s="46">
        <f>+สค!D8</f>
        <v>239</v>
      </c>
      <c r="N38" s="46"/>
      <c r="O38" s="46">
        <f>SUM(C38:N38)</f>
        <v>5793</v>
      </c>
      <c r="P38" s="45"/>
      <c r="Q38" s="66">
        <v>3.28</v>
      </c>
      <c r="R38" s="123" t="s">
        <v>4206</v>
      </c>
      <c r="S38" s="67"/>
      <c r="T38" s="69"/>
    </row>
    <row r="39" spans="1:20" x14ac:dyDescent="0.2">
      <c r="A39" s="127" t="s">
        <v>530</v>
      </c>
      <c r="B39" s="49" t="s">
        <v>113</v>
      </c>
      <c r="C39" s="50" t="str">
        <f>+ตค!$D$46</f>
        <v>69.78</v>
      </c>
      <c r="D39" s="50" t="str">
        <f>+พย!$D$46</f>
        <v>48.22</v>
      </c>
      <c r="E39" s="50" t="str">
        <f>+ธค!$D$46</f>
        <v>57.96</v>
      </c>
      <c r="F39" s="50" t="str">
        <f>+มค!$D$46</f>
        <v>47.49</v>
      </c>
      <c r="G39" s="50" t="str">
        <f>+กพ!$D$46</f>
        <v>104.17</v>
      </c>
      <c r="H39" s="50" t="str">
        <f>+มีค!$D$46</f>
        <v>54.95</v>
      </c>
      <c r="I39" s="50" t="str">
        <f>+เมย!$D$46</f>
        <v>83.33</v>
      </c>
      <c r="J39" s="50" t="str">
        <f>+พค!$D$46</f>
        <v>45.78</v>
      </c>
      <c r="K39" s="50" t="str">
        <f>+มิย!$D$46</f>
        <v>93.00</v>
      </c>
      <c r="L39" s="50" t="str">
        <f>+กค!$D$46</f>
        <v>3.69</v>
      </c>
      <c r="M39" s="50" t="str">
        <f>+สค!$D$46</f>
        <v>26.19</v>
      </c>
      <c r="N39" s="50" t="str">
        <f>+กย!$D$46</f>
        <v>51.89</v>
      </c>
      <c r="O39" s="119">
        <f>+(O38*100)/(30*$Q$14)</f>
        <v>53.049450549450547</v>
      </c>
      <c r="P39" s="31"/>
      <c r="Q39" s="29"/>
      <c r="R39" s="18" t="s">
        <v>113</v>
      </c>
      <c r="S39" s="67"/>
      <c r="T39" s="69"/>
    </row>
    <row r="40" spans="1:20" x14ac:dyDescent="0.2">
      <c r="A40" s="127"/>
      <c r="B40" s="49" t="s">
        <v>114</v>
      </c>
      <c r="C40" s="50" t="str">
        <f>+ตค!$D$47</f>
        <v>6.37</v>
      </c>
      <c r="D40" s="50" t="str">
        <f>+พย!$D$47</f>
        <v>5.43</v>
      </c>
      <c r="E40" s="50" t="str">
        <f>+ธค!$D$47</f>
        <v>6.43</v>
      </c>
      <c r="F40" s="50" t="str">
        <f>+มค!$D$47</f>
        <v>5.33</v>
      </c>
      <c r="G40" s="50" t="str">
        <f>+กพ!$D$47</f>
        <v>6.03</v>
      </c>
      <c r="H40" s="50" t="str">
        <f>+มีค!$D$47</f>
        <v>5.97</v>
      </c>
      <c r="I40" s="50" t="str">
        <f>+เมย!$D$47</f>
        <v>5.23</v>
      </c>
      <c r="J40" s="50" t="str">
        <f>+พค!$D$47</f>
        <v>4.50</v>
      </c>
      <c r="K40" s="50" t="str">
        <f>+มิย!$D$47</f>
        <v>5.77</v>
      </c>
      <c r="L40" s="50" t="str">
        <f>+กค!$D$47</f>
        <v>0.50</v>
      </c>
      <c r="M40" s="50" t="str">
        <f>+สค!$D$47</f>
        <v>2.97</v>
      </c>
      <c r="N40" s="50" t="str">
        <f>+กย!$D$47</f>
        <v>7.20</v>
      </c>
      <c r="O40" s="119">
        <f>+O36/30</f>
        <v>64.166666666666671</v>
      </c>
      <c r="P40" s="31"/>
      <c r="Q40" s="20"/>
      <c r="R40" s="19" t="s">
        <v>114</v>
      </c>
      <c r="S40" s="67"/>
      <c r="T40" s="69"/>
    </row>
    <row r="41" spans="1:20" x14ac:dyDescent="0.2">
      <c r="A41" s="125" t="s">
        <v>531</v>
      </c>
      <c r="B41" s="51" t="s">
        <v>113</v>
      </c>
      <c r="C41" s="52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31"/>
      <c r="Q41" s="29"/>
      <c r="R41" s="19"/>
      <c r="S41" s="67"/>
      <c r="T41" s="69"/>
    </row>
    <row r="42" spans="1:20" ht="15" thickBot="1" x14ac:dyDescent="0.25">
      <c r="A42" s="126"/>
      <c r="B42" s="70" t="s">
        <v>114</v>
      </c>
      <c r="C42" s="71"/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3"/>
      <c r="Q42" s="74"/>
      <c r="R42" s="75"/>
      <c r="S42" s="76"/>
      <c r="T42" s="77"/>
    </row>
    <row r="43" spans="1:20" x14ac:dyDescent="0.2">
      <c r="A43" s="80" t="s">
        <v>534</v>
      </c>
      <c r="B43" s="58" t="s">
        <v>106</v>
      </c>
      <c r="C43" s="58" t="str">
        <f>+ตค!$E$36</f>
        <v>0.6652</v>
      </c>
      <c r="D43" s="58" t="str">
        <f>+พย!$E$36</f>
        <v>0.6572</v>
      </c>
      <c r="E43" s="58" t="str">
        <f>+ธค!$E$36</f>
        <v>0.7117</v>
      </c>
      <c r="F43" s="58" t="str">
        <f>+มค!$E$36</f>
        <v>0.7325</v>
      </c>
      <c r="G43" s="58" t="str">
        <f>+กพ!$E$36</f>
        <v>0.7855</v>
      </c>
      <c r="H43" s="58" t="str">
        <f>+มีค!$E$36</f>
        <v>0.7052</v>
      </c>
      <c r="I43" s="58" t="str">
        <f>+เมย!$E$36</f>
        <v>0.8562</v>
      </c>
      <c r="J43" s="58" t="str">
        <f>+พค!$E$36</f>
        <v>0.6561</v>
      </c>
      <c r="K43" s="58" t="str">
        <f>+มิย!$E$36</f>
        <v>0.6549</v>
      </c>
      <c r="L43" s="58" t="str">
        <f>+กค!$E$36</f>
        <v>0.6398</v>
      </c>
      <c r="M43" s="58" t="str">
        <f>+สค!$E$36</f>
        <v>0.6211</v>
      </c>
      <c r="N43" s="58" t="str">
        <f>+กย!$E$36</f>
        <v>0.7165</v>
      </c>
      <c r="O43" s="60">
        <f t="shared" si="2"/>
        <v>0</v>
      </c>
      <c r="P43" s="60"/>
      <c r="Q43" s="61">
        <f>+O44/O48</f>
        <v>0.69521071025930103</v>
      </c>
      <c r="R43" s="62" t="s">
        <v>106</v>
      </c>
      <c r="S43" s="63"/>
      <c r="T43" s="128">
        <v>0.6</v>
      </c>
    </row>
    <row r="44" spans="1:20" x14ac:dyDescent="0.2">
      <c r="A44" s="64"/>
      <c r="B44" s="10" t="s">
        <v>107</v>
      </c>
      <c r="C44" s="10">
        <f>+C48*C43</f>
        <v>170.9564</v>
      </c>
      <c r="D44" s="10">
        <f t="shared" ref="D44:N44" si="12">+D48*D43</f>
        <v>139.9836</v>
      </c>
      <c r="E44" s="10">
        <f t="shared" si="12"/>
        <v>160.13249999999999</v>
      </c>
      <c r="F44" s="10">
        <f t="shared" si="12"/>
        <v>140.64000000000001</v>
      </c>
      <c r="G44" s="10">
        <f t="shared" si="12"/>
        <v>149.245</v>
      </c>
      <c r="H44" s="10">
        <f t="shared" si="12"/>
        <v>166.4272</v>
      </c>
      <c r="I44" s="10">
        <f t="shared" si="12"/>
        <v>151.54739999999998</v>
      </c>
      <c r="J44" s="10">
        <f t="shared" si="12"/>
        <v>131.87610000000001</v>
      </c>
      <c r="K44" s="10">
        <f t="shared" si="12"/>
        <v>160.45050000000001</v>
      </c>
      <c r="L44" s="10">
        <f t="shared" si="12"/>
        <v>178.5042</v>
      </c>
      <c r="M44" s="10">
        <f t="shared" si="12"/>
        <v>126.08329999999999</v>
      </c>
      <c r="N44" s="10">
        <f t="shared" si="12"/>
        <v>174.1095</v>
      </c>
      <c r="O44" s="13">
        <f t="shared" si="2"/>
        <v>1849.9557</v>
      </c>
      <c r="P44" s="13"/>
      <c r="Q44" s="65"/>
      <c r="R44" s="66"/>
      <c r="S44" s="67"/>
      <c r="T44" s="129"/>
    </row>
    <row r="45" spans="1:20" x14ac:dyDescent="0.2">
      <c r="A45" s="64"/>
      <c r="B45" s="10" t="s">
        <v>108</v>
      </c>
      <c r="C45" s="10" t="str">
        <f>+ตค!$E$37</f>
        <v>0.6599</v>
      </c>
      <c r="D45" s="10" t="str">
        <f>+พย!$E$37</f>
        <v>0.6537</v>
      </c>
      <c r="E45" s="10" t="str">
        <f>+ธค!$E$37</f>
        <v>0.7086</v>
      </c>
      <c r="F45" s="10" t="str">
        <f>+มค!$E$37</f>
        <v>0.7294</v>
      </c>
      <c r="G45" s="10" t="str">
        <f>+กพ!$E$37</f>
        <v>0.7813</v>
      </c>
      <c r="H45" s="10" t="str">
        <f>+มีค!$E$37</f>
        <v>0.7023</v>
      </c>
      <c r="I45" s="10" t="str">
        <f>+เมย!$E$37</f>
        <v>0.8505</v>
      </c>
      <c r="J45" s="10" t="str">
        <f>+พค!$E$37</f>
        <v>0.6623</v>
      </c>
      <c r="K45" s="10" t="str">
        <f>+มิย!$E$37</f>
        <v>0.6477</v>
      </c>
      <c r="L45" s="10" t="str">
        <f>+กค!$E$37</f>
        <v>0.6361</v>
      </c>
      <c r="M45" s="10" t="str">
        <f>+สค!$E$37</f>
        <v>0.6192</v>
      </c>
      <c r="N45" s="10" t="str">
        <f>+กย!$E$37</f>
        <v>0.7129</v>
      </c>
      <c r="O45" s="13">
        <f t="shared" si="2"/>
        <v>0</v>
      </c>
      <c r="P45" s="13"/>
      <c r="Q45" s="68">
        <f>+O46/O48</f>
        <v>0.69194043592634347</v>
      </c>
      <c r="R45" s="14" t="s">
        <v>108</v>
      </c>
      <c r="S45" s="67"/>
      <c r="T45" s="129"/>
    </row>
    <row r="46" spans="1:20" x14ac:dyDescent="0.2">
      <c r="A46" s="64"/>
      <c r="B46" s="10" t="s">
        <v>109</v>
      </c>
      <c r="C46" s="10">
        <f>+C48*C45</f>
        <v>169.5943</v>
      </c>
      <c r="D46" s="10">
        <f t="shared" ref="D46:N46" si="13">+D48*D45</f>
        <v>139.2381</v>
      </c>
      <c r="E46" s="10">
        <f t="shared" si="13"/>
        <v>159.435</v>
      </c>
      <c r="F46" s="10">
        <f t="shared" si="13"/>
        <v>140.04480000000001</v>
      </c>
      <c r="G46" s="10">
        <f t="shared" si="13"/>
        <v>148.447</v>
      </c>
      <c r="H46" s="10">
        <f t="shared" si="13"/>
        <v>165.74280000000002</v>
      </c>
      <c r="I46" s="10">
        <f t="shared" si="13"/>
        <v>150.5385</v>
      </c>
      <c r="J46" s="10">
        <f t="shared" si="13"/>
        <v>133.1223</v>
      </c>
      <c r="K46" s="10">
        <f t="shared" si="13"/>
        <v>158.68650000000002</v>
      </c>
      <c r="L46" s="10">
        <f t="shared" si="13"/>
        <v>177.47190000000001</v>
      </c>
      <c r="M46" s="10">
        <f t="shared" si="13"/>
        <v>125.69759999999999</v>
      </c>
      <c r="N46" s="10">
        <f t="shared" si="13"/>
        <v>173.2347</v>
      </c>
      <c r="O46" s="13">
        <f t="shared" si="2"/>
        <v>1841.2535</v>
      </c>
      <c r="P46" s="13"/>
      <c r="Q46" s="65"/>
      <c r="R46" s="66"/>
      <c r="S46" s="67"/>
      <c r="T46" s="69"/>
    </row>
    <row r="47" spans="1:20" x14ac:dyDescent="0.2">
      <c r="A47" s="64"/>
      <c r="B47" s="10" t="s">
        <v>110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>
        <f t="shared" si="2"/>
        <v>0</v>
      </c>
      <c r="P47" s="17"/>
      <c r="Q47" s="65"/>
      <c r="R47" s="66"/>
      <c r="S47" s="67"/>
      <c r="T47" s="69"/>
    </row>
    <row r="48" spans="1:20" x14ac:dyDescent="0.2">
      <c r="A48" s="64"/>
      <c r="B48" s="10" t="s">
        <v>111</v>
      </c>
      <c r="C48" s="16">
        <f>+ตค!$E$4</f>
        <v>257</v>
      </c>
      <c r="D48" s="16">
        <f>+พย!$E$4</f>
        <v>213</v>
      </c>
      <c r="E48" s="16">
        <f>+ธค!$E$4</f>
        <v>225</v>
      </c>
      <c r="F48" s="16">
        <f>+มค!$E$4</f>
        <v>192</v>
      </c>
      <c r="G48" s="16">
        <f>+กพ!$E$4</f>
        <v>190</v>
      </c>
      <c r="H48" s="16">
        <f>+มีค!$E$4</f>
        <v>236</v>
      </c>
      <c r="I48" s="16">
        <f>+เมย!$E$4</f>
        <v>177</v>
      </c>
      <c r="J48" s="16">
        <f>+พค!$E$4</f>
        <v>201</v>
      </c>
      <c r="K48" s="16">
        <f>+มิย!$E$4</f>
        <v>245</v>
      </c>
      <c r="L48" s="16">
        <f>+กค!$E$4</f>
        <v>279</v>
      </c>
      <c r="M48" s="16">
        <f>+สค!$E$4</f>
        <v>203</v>
      </c>
      <c r="N48" s="16">
        <f>+กย!$E$4</f>
        <v>243</v>
      </c>
      <c r="O48" s="17">
        <f t="shared" si="2"/>
        <v>2661</v>
      </c>
      <c r="P48" s="17"/>
      <c r="Q48" s="65"/>
      <c r="R48" s="66"/>
      <c r="S48" s="67"/>
      <c r="T48" s="69"/>
    </row>
    <row r="49" spans="1:20" x14ac:dyDescent="0.2">
      <c r="A49" s="64"/>
      <c r="B49" s="22" t="s">
        <v>112</v>
      </c>
      <c r="C49" s="23">
        <f>+ตค!$E$6</f>
        <v>0</v>
      </c>
      <c r="D49" s="23">
        <f>+พย!$E$5</f>
        <v>0</v>
      </c>
      <c r="E49" s="23">
        <f>+ธค!$E$5</f>
        <v>0</v>
      </c>
      <c r="F49" s="23">
        <f>+มค!$E$5</f>
        <v>0</v>
      </c>
      <c r="G49" s="23">
        <f>+กพ!$E$5</f>
        <v>0</v>
      </c>
      <c r="H49" s="23">
        <f>+มีค!$E$5</f>
        <v>0</v>
      </c>
      <c r="I49" s="23">
        <f>+เมย!$E$5</f>
        <v>0</v>
      </c>
      <c r="J49" s="23">
        <f>+พค!$E$5</f>
        <v>0</v>
      </c>
      <c r="K49" s="23">
        <f>+มิย!$E$5</f>
        <v>0</v>
      </c>
      <c r="L49" s="23">
        <f>+กค!$E$5</f>
        <v>0</v>
      </c>
      <c r="M49" s="23">
        <f>+สค!$E$5</f>
        <v>0</v>
      </c>
      <c r="N49" s="23">
        <f>+กย!$E$5</f>
        <v>0</v>
      </c>
      <c r="O49" s="22">
        <f t="shared" si="2"/>
        <v>0</v>
      </c>
      <c r="P49" s="22"/>
      <c r="Q49" s="65"/>
      <c r="R49" s="66"/>
      <c r="S49" s="67"/>
      <c r="T49" s="69"/>
    </row>
    <row r="50" spans="1:20" x14ac:dyDescent="0.2">
      <c r="A50" s="64"/>
      <c r="B50" s="45" t="s">
        <v>522</v>
      </c>
      <c r="C50" s="46">
        <f>+ตค!E8</f>
        <v>771</v>
      </c>
      <c r="D50" s="46">
        <f>+พย!E8</f>
        <v>672</v>
      </c>
      <c r="E50" s="46">
        <f>+ธค!E8</f>
        <v>823</v>
      </c>
      <c r="F50" s="46">
        <f>+มค!E8</f>
        <v>724</v>
      </c>
      <c r="G50" s="46">
        <f>+กพ!E8</f>
        <v>799</v>
      </c>
      <c r="H50" s="46">
        <f>+มีค!E8</f>
        <v>889</v>
      </c>
      <c r="I50" s="46">
        <f>+เมย!E8</f>
        <v>689</v>
      </c>
      <c r="J50" s="46">
        <f>+พค!E8</f>
        <v>959</v>
      </c>
      <c r="K50" s="46">
        <f>+มิย!E8</f>
        <v>733</v>
      </c>
      <c r="L50" s="46">
        <f>+กค!E8</f>
        <v>835</v>
      </c>
      <c r="M50" s="46">
        <f>+สค!E8</f>
        <v>710</v>
      </c>
      <c r="N50" s="46"/>
      <c r="O50" s="46">
        <f>SUM(C50:N50)</f>
        <v>8604</v>
      </c>
      <c r="P50" s="45"/>
      <c r="Q50" s="66">
        <v>3.56</v>
      </c>
      <c r="R50" s="123" t="s">
        <v>4206</v>
      </c>
      <c r="S50" s="67"/>
      <c r="T50" s="69"/>
    </row>
    <row r="51" spans="1:20" x14ac:dyDescent="0.2">
      <c r="A51" s="127" t="s">
        <v>532</v>
      </c>
      <c r="B51" s="49" t="s">
        <v>113</v>
      </c>
      <c r="C51" s="50" t="str">
        <f>+ตค!$E$46</f>
        <v>69.09</v>
      </c>
      <c r="D51" s="50" t="str">
        <f>+พย!$E$46</f>
        <v>62.22</v>
      </c>
      <c r="E51" s="50" t="str">
        <f>+ธค!$E$46</f>
        <v>73.75</v>
      </c>
      <c r="F51" s="50" t="str">
        <f>+มค!$E$46</f>
        <v>63.53</v>
      </c>
      <c r="G51" s="50" t="str">
        <f>+กพ!$E$46</f>
        <v>79.27</v>
      </c>
      <c r="H51" s="50" t="str">
        <f>+มีค!$E$46</f>
        <v>79.66</v>
      </c>
      <c r="I51" s="50" t="str">
        <f>+เมย!$E$46</f>
        <v>63.80</v>
      </c>
      <c r="J51" s="50" t="str">
        <f>+พค!$E$46</f>
        <v>85.93</v>
      </c>
      <c r="K51" s="50" t="str">
        <f>+มิย!$E$46</f>
        <v>67.87</v>
      </c>
      <c r="L51" s="50" t="str">
        <f>+กค!$E$46</f>
        <v>72.22</v>
      </c>
      <c r="M51" s="50" t="str">
        <f>+สค!$E$46</f>
        <v>62.90</v>
      </c>
      <c r="N51" s="50" t="str">
        <f>+กย!$E$46</f>
        <v>74.91</v>
      </c>
      <c r="O51" s="119">
        <f>+(O50*100)/(36*$Q$14)</f>
        <v>65.659340659340657</v>
      </c>
      <c r="P51" s="31"/>
      <c r="Q51" s="29"/>
      <c r="R51" s="18" t="s">
        <v>113</v>
      </c>
      <c r="S51" s="67"/>
      <c r="T51" s="69"/>
    </row>
    <row r="52" spans="1:20" x14ac:dyDescent="0.2">
      <c r="A52" s="127"/>
      <c r="B52" s="49" t="s">
        <v>114</v>
      </c>
      <c r="C52" s="50" t="str">
        <f>+ตค!$E$47</f>
        <v>6.92</v>
      </c>
      <c r="D52" s="50" t="str">
        <f>+พย!$E$47</f>
        <v>5.81</v>
      </c>
      <c r="E52" s="50" t="str">
        <f>+ธค!$E$47</f>
        <v>6.19</v>
      </c>
      <c r="F52" s="50" t="str">
        <f>+มค!$E$47</f>
        <v>5.39</v>
      </c>
      <c r="G52" s="50" t="str">
        <f>+กพ!$E$47</f>
        <v>5.22</v>
      </c>
      <c r="H52" s="50" t="str">
        <f>+มีค!$E$47</f>
        <v>6.47</v>
      </c>
      <c r="I52" s="50" t="str">
        <f>+เมย!$E$47</f>
        <v>4.83</v>
      </c>
      <c r="J52" s="50" t="str">
        <f>+พค!$E$47</f>
        <v>5.50</v>
      </c>
      <c r="K52" s="50" t="str">
        <f>+มิย!$E$47</f>
        <v>6.69</v>
      </c>
      <c r="L52" s="50" t="str">
        <f>+กค!$E$47</f>
        <v>7.44</v>
      </c>
      <c r="M52" s="50" t="str">
        <f>+สค!$E$47</f>
        <v>5.56</v>
      </c>
      <c r="N52" s="50" t="str">
        <f>+กย!$E$47</f>
        <v>6.61</v>
      </c>
      <c r="O52" s="119">
        <f>+O48/36</f>
        <v>73.916666666666671</v>
      </c>
      <c r="P52" s="31"/>
      <c r="Q52" s="20"/>
      <c r="R52" s="19" t="s">
        <v>114</v>
      </c>
      <c r="S52" s="67"/>
      <c r="T52" s="69"/>
    </row>
    <row r="53" spans="1:20" x14ac:dyDescent="0.2">
      <c r="A53" s="125" t="s">
        <v>533</v>
      </c>
      <c r="B53" s="51" t="s">
        <v>113</v>
      </c>
      <c r="C53" s="52">
        <f>+(C50*100)/(60*31)</f>
        <v>41.451612903225808</v>
      </c>
      <c r="D53" s="52">
        <f>+(D50*100)/(60*31)</f>
        <v>36.12903225806452</v>
      </c>
      <c r="E53" s="52">
        <f>+(E50*100)/(60*31)</f>
        <v>44.247311827956992</v>
      </c>
      <c r="F53" s="52">
        <f t="shared" ref="F53" si="14">+(F50*100)/(60*31)</f>
        <v>38.924731182795696</v>
      </c>
      <c r="G53" s="52">
        <f>+(G50*100)/(60*28)</f>
        <v>47.55952380952381</v>
      </c>
      <c r="H53" s="52">
        <f>+(H50*100)/(60*31)</f>
        <v>47.795698924731184</v>
      </c>
      <c r="I53" s="52">
        <f>+(I50*100)/(60*30)</f>
        <v>38.277777777777779</v>
      </c>
      <c r="J53" s="52">
        <f>+(J50*100)/(60*31)</f>
        <v>51.55913978494624</v>
      </c>
      <c r="K53" s="52">
        <f t="shared" ref="K53" si="15">+(K50*100)/(60*30)</f>
        <v>40.722222222222221</v>
      </c>
      <c r="L53" s="52">
        <f>+(L50*100)/(60*31)</f>
        <v>44.892473118279568</v>
      </c>
      <c r="M53" s="52">
        <f>+(M50*100)/(60*31)</f>
        <v>38.172043010752688</v>
      </c>
      <c r="N53" s="53"/>
      <c r="O53" s="53">
        <f>+(O50*100)/(60*$Q$14)</f>
        <v>39.395604395604394</v>
      </c>
      <c r="P53" s="31"/>
      <c r="Q53" s="94"/>
      <c r="R53" s="19"/>
      <c r="S53" s="67"/>
      <c r="T53" s="69"/>
    </row>
    <row r="54" spans="1:20" ht="15" thickBot="1" x14ac:dyDescent="0.25">
      <c r="A54" s="126"/>
      <c r="B54" s="70" t="s">
        <v>114</v>
      </c>
      <c r="C54" s="71">
        <f>+C48/60</f>
        <v>4.2833333333333332</v>
      </c>
      <c r="D54" s="71">
        <f>+D48/60</f>
        <v>3.55</v>
      </c>
      <c r="E54" s="71">
        <f>+E48/60</f>
        <v>3.75</v>
      </c>
      <c r="F54" s="71">
        <f t="shared" ref="F54:G54" si="16">+F48/60</f>
        <v>3.2</v>
      </c>
      <c r="G54" s="71">
        <f t="shared" si="16"/>
        <v>3.1666666666666665</v>
      </c>
      <c r="H54" s="71">
        <f t="shared" ref="H54:I54" si="17">+H48/60</f>
        <v>3.9333333333333331</v>
      </c>
      <c r="I54" s="71">
        <f t="shared" si="17"/>
        <v>2.95</v>
      </c>
      <c r="J54" s="71">
        <f t="shared" ref="J54:K54" si="18">+J48/60</f>
        <v>3.35</v>
      </c>
      <c r="K54" s="71">
        <f t="shared" si="18"/>
        <v>4.083333333333333</v>
      </c>
      <c r="L54" s="71">
        <f t="shared" ref="L54:M54" si="19">+L48/60</f>
        <v>4.6500000000000004</v>
      </c>
      <c r="M54" s="71">
        <f t="shared" si="19"/>
        <v>3.3833333333333333</v>
      </c>
      <c r="N54" s="72"/>
      <c r="O54" s="53">
        <f>+O48/60</f>
        <v>44.35</v>
      </c>
      <c r="P54" s="73"/>
      <c r="Q54" s="96"/>
      <c r="R54" s="75"/>
      <c r="S54" s="76"/>
      <c r="T54" s="77"/>
    </row>
    <row r="55" spans="1:20" x14ac:dyDescent="0.2">
      <c r="A55" s="79" t="s">
        <v>89</v>
      </c>
      <c r="B55" s="58" t="s">
        <v>106</v>
      </c>
      <c r="C55" s="59" t="str">
        <f>+ตค!$F$36</f>
        <v>0.5518</v>
      </c>
      <c r="D55" s="58" t="str">
        <f>+พย!$F$36</f>
        <v>0.6158</v>
      </c>
      <c r="E55" s="85" t="str">
        <f>+ธค!$F$36</f>
        <v>0.5583</v>
      </c>
      <c r="F55" s="85" t="str">
        <f>+มค!$F$36</f>
        <v>0.5536</v>
      </c>
      <c r="G55" s="85" t="str">
        <f>+กพ!$F$36</f>
        <v>0.5312</v>
      </c>
      <c r="H55" s="85" t="str">
        <f>+มีค!$F$36</f>
        <v>0.5709</v>
      </c>
      <c r="I55" s="58" t="str">
        <f>+เมย!$F$36</f>
        <v>0.6369</v>
      </c>
      <c r="J55" s="85" t="str">
        <f>+พค!$F$36</f>
        <v>0.5421</v>
      </c>
      <c r="K55" s="59" t="str">
        <f>+มิย!$F$36</f>
        <v>0.5515</v>
      </c>
      <c r="L55" s="59" t="str">
        <f>+กค!$F$36</f>
        <v>0.5618</v>
      </c>
      <c r="M55" s="58" t="str">
        <f>+สค!$F$36</f>
        <v>0.6008</v>
      </c>
      <c r="N55" s="58" t="str">
        <f>+กย!$F$36</f>
        <v>0.6359</v>
      </c>
      <c r="O55" s="60">
        <f t="shared" si="2"/>
        <v>0</v>
      </c>
      <c r="P55" s="60"/>
      <c r="Q55" s="61">
        <f>+O56/O60</f>
        <v>0.57465265465172921</v>
      </c>
      <c r="R55" s="62" t="s">
        <v>106</v>
      </c>
      <c r="S55" s="63"/>
      <c r="T55" s="128">
        <v>0.6</v>
      </c>
    </row>
    <row r="56" spans="1:20" x14ac:dyDescent="0.2">
      <c r="A56" s="64"/>
      <c r="B56" s="10" t="s">
        <v>107</v>
      </c>
      <c r="C56" s="10">
        <f>+C60*C55</f>
        <v>106.49739999999998</v>
      </c>
      <c r="D56" s="10">
        <f t="shared" ref="D56:N56" si="20">+D60*D55</f>
        <v>102.22280000000001</v>
      </c>
      <c r="E56" s="10">
        <f t="shared" si="20"/>
        <v>105.51870000000001</v>
      </c>
      <c r="F56" s="10">
        <f t="shared" si="20"/>
        <v>89.683199999999999</v>
      </c>
      <c r="G56" s="10">
        <f t="shared" si="20"/>
        <v>104.6464</v>
      </c>
      <c r="H56" s="10">
        <f t="shared" si="20"/>
        <v>98.765699999999995</v>
      </c>
      <c r="I56" s="10">
        <f t="shared" si="20"/>
        <v>123.5586</v>
      </c>
      <c r="J56" s="10">
        <f t="shared" si="20"/>
        <v>87.278100000000009</v>
      </c>
      <c r="K56" s="10">
        <f t="shared" si="20"/>
        <v>92.100499999999997</v>
      </c>
      <c r="L56" s="10">
        <f t="shared" si="20"/>
        <v>90.449799999999996</v>
      </c>
      <c r="M56" s="10">
        <f t="shared" si="20"/>
        <v>91.922399999999996</v>
      </c>
      <c r="N56" s="10">
        <f t="shared" si="20"/>
        <v>87.118300000000005</v>
      </c>
      <c r="O56" s="13">
        <f t="shared" si="2"/>
        <v>1179.7619</v>
      </c>
      <c r="P56" s="13"/>
      <c r="Q56" s="65"/>
      <c r="R56" s="66"/>
      <c r="S56" s="67"/>
      <c r="T56" s="129"/>
    </row>
    <row r="57" spans="1:20" x14ac:dyDescent="0.2">
      <c r="A57" s="64"/>
      <c r="B57" s="10" t="s">
        <v>108</v>
      </c>
      <c r="C57" s="40" t="str">
        <f>+ตค!$F$37</f>
        <v>0.5472</v>
      </c>
      <c r="D57" s="10" t="str">
        <f>+พย!$F$37</f>
        <v>0.6143</v>
      </c>
      <c r="E57" s="86" t="str">
        <f>+ธค!$F$37</f>
        <v>0.5572</v>
      </c>
      <c r="F57" s="86" t="str">
        <f>+มค!$F$37</f>
        <v>0.5507</v>
      </c>
      <c r="G57" s="86" t="str">
        <f>+กพ!$F$37</f>
        <v>0.5289</v>
      </c>
      <c r="H57" s="86" t="str">
        <f>+มีค!$F$37</f>
        <v>0.5684</v>
      </c>
      <c r="I57" s="10" t="str">
        <f>+เมย!$F$37</f>
        <v>0.6330</v>
      </c>
      <c r="J57" s="86" t="str">
        <f>+พค!$F$37</f>
        <v>0.5390</v>
      </c>
      <c r="K57" s="40" t="str">
        <f>+มิย!$F$37</f>
        <v>0.5502</v>
      </c>
      <c r="L57" s="40" t="str">
        <f>+กค!$F$37</f>
        <v>0.5631</v>
      </c>
      <c r="M57" s="10" t="str">
        <f>+สค!$F$37</f>
        <v>0.6001</v>
      </c>
      <c r="N57" s="10" t="str">
        <f>+กย!$F$37</f>
        <v>0.6335</v>
      </c>
      <c r="O57" s="13">
        <f t="shared" si="2"/>
        <v>0</v>
      </c>
      <c r="P57" s="13"/>
      <c r="Q57" s="68">
        <f>+O58/O60</f>
        <v>0.57250969313200206</v>
      </c>
      <c r="R57" s="14" t="s">
        <v>108</v>
      </c>
      <c r="S57" s="67"/>
      <c r="T57" s="129"/>
    </row>
    <row r="58" spans="1:20" x14ac:dyDescent="0.2">
      <c r="A58" s="64"/>
      <c r="B58" s="10" t="s">
        <v>109</v>
      </c>
      <c r="C58" s="10">
        <f>+C60*C57</f>
        <v>105.6096</v>
      </c>
      <c r="D58" s="10">
        <f t="shared" ref="D58:N58" si="21">+D60*D57</f>
        <v>101.9738</v>
      </c>
      <c r="E58" s="10">
        <f t="shared" si="21"/>
        <v>105.3108</v>
      </c>
      <c r="F58" s="10">
        <f t="shared" si="21"/>
        <v>89.213399999999993</v>
      </c>
      <c r="G58" s="10">
        <f t="shared" si="21"/>
        <v>104.19330000000001</v>
      </c>
      <c r="H58" s="10">
        <f t="shared" si="21"/>
        <v>98.333200000000005</v>
      </c>
      <c r="I58" s="10">
        <f t="shared" si="21"/>
        <v>122.80200000000001</v>
      </c>
      <c r="J58" s="10">
        <f t="shared" si="21"/>
        <v>86.779000000000011</v>
      </c>
      <c r="K58" s="10">
        <f t="shared" si="21"/>
        <v>91.883400000000009</v>
      </c>
      <c r="L58" s="10">
        <f t="shared" si="21"/>
        <v>90.659100000000009</v>
      </c>
      <c r="M58" s="10">
        <f t="shared" si="21"/>
        <v>91.815299999999993</v>
      </c>
      <c r="N58" s="10">
        <f t="shared" si="21"/>
        <v>86.78949999999999</v>
      </c>
      <c r="O58" s="13">
        <f t="shared" si="2"/>
        <v>1175.3624000000002</v>
      </c>
      <c r="P58" s="13"/>
      <c r="Q58" s="65"/>
      <c r="R58" s="66"/>
      <c r="S58" s="67"/>
      <c r="T58" s="69"/>
    </row>
    <row r="59" spans="1:20" x14ac:dyDescent="0.2">
      <c r="A59" s="64"/>
      <c r="B59" s="10" t="s">
        <v>110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7">
        <f t="shared" si="2"/>
        <v>0</v>
      </c>
      <c r="P59" s="17"/>
      <c r="Q59" s="65"/>
      <c r="R59" s="66"/>
      <c r="S59" s="67"/>
      <c r="T59" s="69"/>
    </row>
    <row r="60" spans="1:20" x14ac:dyDescent="0.2">
      <c r="A60" s="64"/>
      <c r="B60" s="10" t="s">
        <v>111</v>
      </c>
      <c r="C60" s="16">
        <f>+ตค!$F$4</f>
        <v>193</v>
      </c>
      <c r="D60" s="16">
        <f>+พย!$F$4</f>
        <v>166</v>
      </c>
      <c r="E60" s="16">
        <f>+ธค!$F$4</f>
        <v>189</v>
      </c>
      <c r="F60" s="16">
        <f>+มค!$F$4</f>
        <v>162</v>
      </c>
      <c r="G60" s="16">
        <f>+กพ!$F$4</f>
        <v>197</v>
      </c>
      <c r="H60" s="16">
        <f>+มีค!$F$4</f>
        <v>173</v>
      </c>
      <c r="I60" s="16">
        <f>+เมย!$F$4</f>
        <v>194</v>
      </c>
      <c r="J60" s="16">
        <f>+พค!$F$4</f>
        <v>161</v>
      </c>
      <c r="K60" s="16">
        <f>+มิย!$F$4</f>
        <v>167</v>
      </c>
      <c r="L60" s="16">
        <f>+กค!$F$4</f>
        <v>161</v>
      </c>
      <c r="M60" s="16">
        <f>+สค!$F$4</f>
        <v>153</v>
      </c>
      <c r="N60" s="16">
        <f>+กย!$F$4</f>
        <v>137</v>
      </c>
      <c r="O60" s="17">
        <f t="shared" si="2"/>
        <v>2053</v>
      </c>
      <c r="P60" s="17"/>
      <c r="Q60" s="65"/>
      <c r="R60" s="66"/>
      <c r="S60" s="67"/>
      <c r="T60" s="69"/>
    </row>
    <row r="61" spans="1:20" x14ac:dyDescent="0.2">
      <c r="A61" s="64"/>
      <c r="B61" s="22" t="s">
        <v>112</v>
      </c>
      <c r="C61" s="23">
        <f>+ตค!$F$6</f>
        <v>0</v>
      </c>
      <c r="D61" s="23">
        <f>+พย!$F$5</f>
        <v>0</v>
      </c>
      <c r="E61" s="23">
        <f>+ธค!$F$5</f>
        <v>0</v>
      </c>
      <c r="F61" s="23">
        <f>+มค!$F$5</f>
        <v>0</v>
      </c>
      <c r="G61" s="23">
        <f>+กพ!$F$5</f>
        <v>0</v>
      </c>
      <c r="H61" s="23">
        <f>+มีค!$F$5</f>
        <v>0</v>
      </c>
      <c r="I61" s="23">
        <f>+เมย!$F$5</f>
        <v>0</v>
      </c>
      <c r="J61" s="23">
        <f>+พค!$F$5</f>
        <v>0</v>
      </c>
      <c r="K61" s="23">
        <f>+มิย!$F$5</f>
        <v>0</v>
      </c>
      <c r="L61" s="23">
        <f>+กค!$F$5</f>
        <v>0</v>
      </c>
      <c r="M61" s="23">
        <f>+สค!$F$5</f>
        <v>0</v>
      </c>
      <c r="N61" s="23">
        <f>+กย!$F$5</f>
        <v>0</v>
      </c>
      <c r="O61" s="22">
        <f t="shared" si="2"/>
        <v>0</v>
      </c>
      <c r="P61" s="22"/>
      <c r="Q61" s="65"/>
      <c r="R61" s="66"/>
      <c r="S61" s="67"/>
      <c r="T61" s="69"/>
    </row>
    <row r="62" spans="1:20" x14ac:dyDescent="0.2">
      <c r="A62" s="64"/>
      <c r="B62" s="45" t="s">
        <v>522</v>
      </c>
      <c r="C62" s="46">
        <f>+ตค!F8</f>
        <v>587</v>
      </c>
      <c r="D62" s="46">
        <f>+พย!F8</f>
        <v>585</v>
      </c>
      <c r="E62" s="46">
        <f>+ธค!F8</f>
        <v>769</v>
      </c>
      <c r="F62" s="46">
        <f>+มค!F8</f>
        <v>455</v>
      </c>
      <c r="G62" s="46">
        <f>+กพ!F8</f>
        <v>582</v>
      </c>
      <c r="H62" s="46">
        <f>+มีค!F8</f>
        <v>531</v>
      </c>
      <c r="I62" s="46">
        <f>+เมย!F8</f>
        <v>575</v>
      </c>
      <c r="J62" s="46">
        <f>+พค!F8</f>
        <v>441</v>
      </c>
      <c r="K62" s="46">
        <f>+มิย!F8</f>
        <v>522</v>
      </c>
      <c r="L62" s="46">
        <f>+กค!F8</f>
        <v>530</v>
      </c>
      <c r="M62" s="46">
        <f>+สค!F8</f>
        <v>559</v>
      </c>
      <c r="N62" s="46"/>
      <c r="O62" s="46">
        <f>SUM(C62:N62)</f>
        <v>6136</v>
      </c>
      <c r="P62" s="45"/>
      <c r="Q62" s="66">
        <v>3.26</v>
      </c>
      <c r="R62" s="123" t="s">
        <v>4206</v>
      </c>
      <c r="S62" s="67"/>
      <c r="T62" s="69"/>
    </row>
    <row r="63" spans="1:20" x14ac:dyDescent="0.2">
      <c r="A63" s="127" t="s">
        <v>532</v>
      </c>
      <c r="B63" s="49" t="s">
        <v>113</v>
      </c>
      <c r="C63" s="50" t="str">
        <f>+ตค!$F$46</f>
        <v>52.60</v>
      </c>
      <c r="D63" s="50" t="str">
        <f>+พย!$F$46</f>
        <v>54.17</v>
      </c>
      <c r="E63" s="50" t="str">
        <f>+ธค!$F$46</f>
        <v>68.91</v>
      </c>
      <c r="F63" s="50" t="str">
        <f>+มค!$F$46</f>
        <v>39.61</v>
      </c>
      <c r="G63" s="50" t="str">
        <f>+กพ!$F$46</f>
        <v>57.74</v>
      </c>
      <c r="H63" s="50" t="str">
        <f>+มีค!$F$46</f>
        <v>47.58</v>
      </c>
      <c r="I63" s="50" t="str">
        <f>+เมย!$F$46</f>
        <v>53.24</v>
      </c>
      <c r="J63" s="50" t="str">
        <f>+พค!$F$46</f>
        <v>39.52</v>
      </c>
      <c r="K63" s="50" t="str">
        <f>+มิย!$F$46</f>
        <v>48.33</v>
      </c>
      <c r="L63" s="50" t="str">
        <f>+กค!$F$46</f>
        <v>47.22</v>
      </c>
      <c r="M63" s="50" t="str">
        <f>+สค!$F$46</f>
        <v>50.56</v>
      </c>
      <c r="N63" s="50" t="str">
        <f>+กย!$F$46</f>
        <v>45.56</v>
      </c>
      <c r="O63" s="119">
        <f>+(O62*100)/(36*$Q$14)</f>
        <v>46.825396825396822</v>
      </c>
      <c r="P63" s="31"/>
      <c r="Q63" s="29"/>
      <c r="R63" s="18" t="s">
        <v>113</v>
      </c>
      <c r="S63" s="67"/>
      <c r="T63" s="69"/>
    </row>
    <row r="64" spans="1:20" x14ac:dyDescent="0.2">
      <c r="A64" s="127"/>
      <c r="B64" s="49" t="s">
        <v>114</v>
      </c>
      <c r="C64" s="50" t="str">
        <f>+ตค!$F$47</f>
        <v>5.28</v>
      </c>
      <c r="D64" s="50" t="str">
        <f>+พย!$F$47</f>
        <v>4.56</v>
      </c>
      <c r="E64" s="50" t="str">
        <f>+ธค!$F$47</f>
        <v>5.17</v>
      </c>
      <c r="F64" s="50" t="str">
        <f>+มค!$F$47</f>
        <v>4.33</v>
      </c>
      <c r="G64" s="50" t="str">
        <f>+กพ!$F$47</f>
        <v>5.44</v>
      </c>
      <c r="H64" s="50" t="str">
        <f>+มีค!$F$47</f>
        <v>4.75</v>
      </c>
      <c r="I64" s="50" t="str">
        <f>+เมย!$F$47</f>
        <v>5.19</v>
      </c>
      <c r="J64" s="50" t="str">
        <f>+พค!$F$47</f>
        <v>4.33</v>
      </c>
      <c r="K64" s="50" t="str">
        <f>+มิย!$F$47</f>
        <v>4.58</v>
      </c>
      <c r="L64" s="50" t="str">
        <f>+กค!$F$47</f>
        <v>4.44</v>
      </c>
      <c r="M64" s="50" t="str">
        <f>+สค!$F$47</f>
        <v>4.11</v>
      </c>
      <c r="N64" s="50" t="str">
        <f>+กย!$F$47</f>
        <v>3.75</v>
      </c>
      <c r="O64" s="119">
        <f>+O60/36</f>
        <v>57.027777777777779</v>
      </c>
      <c r="P64" s="31"/>
      <c r="Q64" s="20"/>
      <c r="R64" s="19" t="s">
        <v>114</v>
      </c>
      <c r="S64" s="67"/>
      <c r="T64" s="69"/>
    </row>
    <row r="65" spans="1:20" x14ac:dyDescent="0.2">
      <c r="A65" s="125" t="s">
        <v>531</v>
      </c>
      <c r="B65" s="51" t="s">
        <v>113</v>
      </c>
      <c r="C65" s="52">
        <f>+(C62*100)/(30*31)</f>
        <v>63.118279569892472</v>
      </c>
      <c r="D65" s="52">
        <f>+(D62*100)/(30*31)</f>
        <v>62.903225806451616</v>
      </c>
      <c r="E65" s="52">
        <f>+(E62*100)/(30*31)</f>
        <v>82.688172043010752</v>
      </c>
      <c r="F65" s="52">
        <f t="shared" ref="F65" si="22">+(F62*100)/(30*31)</f>
        <v>48.924731182795696</v>
      </c>
      <c r="G65" s="52">
        <f>+(G62*100)/(30*28)</f>
        <v>69.285714285714292</v>
      </c>
      <c r="H65" s="52">
        <f>+(H62*100)/(30*31)</f>
        <v>57.096774193548384</v>
      </c>
      <c r="I65" s="52">
        <f>+(I62*100)/(30*30)</f>
        <v>63.888888888888886</v>
      </c>
      <c r="J65" s="52">
        <f>+(J62*100)/(30*31)</f>
        <v>47.41935483870968</v>
      </c>
      <c r="K65" s="52">
        <f t="shared" ref="K65" si="23">+(K62*100)/(30*30)</f>
        <v>58</v>
      </c>
      <c r="L65" s="52">
        <f>+(L62*100)/(30*31)</f>
        <v>56.98924731182796</v>
      </c>
      <c r="M65" s="52">
        <f>+(M62*100)/(30*31)</f>
        <v>60.107526881720432</v>
      </c>
      <c r="N65" s="53"/>
      <c r="O65" s="53">
        <f>+(O62*100)/(30*$Q$14)</f>
        <v>56.19047619047619</v>
      </c>
      <c r="P65" s="31"/>
      <c r="Q65" s="94"/>
      <c r="R65" s="19"/>
      <c r="S65" s="67"/>
      <c r="T65" s="69"/>
    </row>
    <row r="66" spans="1:20" ht="15" thickBot="1" x14ac:dyDescent="0.25">
      <c r="A66" s="126"/>
      <c r="B66" s="70" t="s">
        <v>114</v>
      </c>
      <c r="C66" s="71">
        <f>+C60/30</f>
        <v>6.4333333333333336</v>
      </c>
      <c r="D66" s="71">
        <f>+D60/30</f>
        <v>5.5333333333333332</v>
      </c>
      <c r="E66" s="71">
        <f>+E60/30</f>
        <v>6.3</v>
      </c>
      <c r="F66" s="71">
        <f t="shared" ref="F66:G66" si="24">+F60/30</f>
        <v>5.4</v>
      </c>
      <c r="G66" s="71">
        <f t="shared" si="24"/>
        <v>6.5666666666666664</v>
      </c>
      <c r="H66" s="71">
        <f t="shared" ref="H66:I66" si="25">+H60/30</f>
        <v>5.7666666666666666</v>
      </c>
      <c r="I66" s="71">
        <f t="shared" si="25"/>
        <v>6.4666666666666668</v>
      </c>
      <c r="J66" s="71">
        <f t="shared" ref="J66:K66" si="26">+J60/30</f>
        <v>5.3666666666666663</v>
      </c>
      <c r="K66" s="71">
        <f t="shared" si="26"/>
        <v>5.5666666666666664</v>
      </c>
      <c r="L66" s="71">
        <f t="shared" ref="L66:M66" si="27">+L60/30</f>
        <v>5.3666666666666663</v>
      </c>
      <c r="M66" s="71">
        <f t="shared" si="27"/>
        <v>5.0999999999999996</v>
      </c>
      <c r="N66" s="72"/>
      <c r="O66" s="53">
        <f>+O60/30</f>
        <v>68.433333333333337</v>
      </c>
      <c r="P66" s="73"/>
      <c r="Q66" s="96"/>
      <c r="R66" s="75"/>
      <c r="S66" s="76"/>
      <c r="T66" s="77"/>
    </row>
    <row r="67" spans="1:20" x14ac:dyDescent="0.2">
      <c r="A67" s="79" t="s">
        <v>90</v>
      </c>
      <c r="B67" s="58" t="s">
        <v>106</v>
      </c>
      <c r="C67" s="59" t="str">
        <f>+ตค!$G$36</f>
        <v>0.5817</v>
      </c>
      <c r="D67" s="58" t="str">
        <f>+พย!$G$36</f>
        <v>0.7499</v>
      </c>
      <c r="E67" s="58" t="str">
        <f>+ธค!$G$36</f>
        <v>0.6561</v>
      </c>
      <c r="F67" s="58" t="str">
        <f>+มค!$G$36</f>
        <v>0.6644</v>
      </c>
      <c r="G67" s="58" t="str">
        <f>+กพ!$G$36</f>
        <v>0.6758</v>
      </c>
      <c r="H67" s="85" t="str">
        <f>+มีค!$G$36</f>
        <v>0.5545</v>
      </c>
      <c r="I67" s="59" t="str">
        <f>+เมย!$G$36</f>
        <v>0.5887</v>
      </c>
      <c r="J67" s="85" t="str">
        <f>+พค!$G$36</f>
        <v>0.5888</v>
      </c>
      <c r="K67" s="59" t="str">
        <f>+มิย!$G$36</f>
        <v>0.5144</v>
      </c>
      <c r="L67" s="59" t="str">
        <f>+กค!$G$36</f>
        <v>0.5488</v>
      </c>
      <c r="M67" s="85" t="str">
        <f>+สค!$G$36</f>
        <v>0.5948</v>
      </c>
      <c r="N67" s="85" t="str">
        <f>+กย!$G$36</f>
        <v>0.5206</v>
      </c>
      <c r="O67" s="60">
        <f t="shared" si="2"/>
        <v>0</v>
      </c>
      <c r="P67" s="60"/>
      <c r="Q67" s="61">
        <f>+O68/O72</f>
        <v>0.60000102127659571</v>
      </c>
      <c r="R67" s="62" t="s">
        <v>106</v>
      </c>
      <c r="S67" s="63"/>
      <c r="T67" s="128">
        <v>0.6</v>
      </c>
    </row>
    <row r="68" spans="1:20" x14ac:dyDescent="0.2">
      <c r="A68" s="64"/>
      <c r="B68" s="10" t="s">
        <v>107</v>
      </c>
      <c r="C68" s="10">
        <f>+C72*C67</f>
        <v>76.784400000000005</v>
      </c>
      <c r="D68" s="10">
        <f t="shared" ref="D68:N68" si="28">+D72*D67</f>
        <v>68.990800000000007</v>
      </c>
      <c r="E68" s="10">
        <f t="shared" si="28"/>
        <v>64.297799999999995</v>
      </c>
      <c r="F68" s="10">
        <f t="shared" si="28"/>
        <v>57.802799999999998</v>
      </c>
      <c r="G68" s="10">
        <f t="shared" si="28"/>
        <v>54.739799999999995</v>
      </c>
      <c r="H68" s="10">
        <f t="shared" si="28"/>
        <v>56.0045</v>
      </c>
      <c r="I68" s="10">
        <f t="shared" si="28"/>
        <v>60.636099999999999</v>
      </c>
      <c r="J68" s="10">
        <f t="shared" si="28"/>
        <v>55.936</v>
      </c>
      <c r="K68" s="10">
        <f t="shared" si="28"/>
        <v>45.267199999999995</v>
      </c>
      <c r="L68" s="10">
        <f t="shared" si="28"/>
        <v>51.587199999999996</v>
      </c>
      <c r="M68" s="10">
        <f t="shared" si="28"/>
        <v>54.126800000000003</v>
      </c>
      <c r="N68" s="10">
        <f t="shared" si="28"/>
        <v>58.827799999999996</v>
      </c>
      <c r="O68" s="13">
        <f t="shared" si="2"/>
        <v>705.00119999999993</v>
      </c>
      <c r="P68" s="13"/>
      <c r="Q68" s="65"/>
      <c r="R68" s="66"/>
      <c r="S68" s="67"/>
      <c r="T68" s="129"/>
    </row>
    <row r="69" spans="1:20" x14ac:dyDescent="0.2">
      <c r="A69" s="64"/>
      <c r="B69" s="10" t="s">
        <v>108</v>
      </c>
      <c r="C69" s="40" t="str">
        <f>+ตค!$G$37</f>
        <v>0.5814</v>
      </c>
      <c r="D69" s="10" t="str">
        <f>+พย!$G$37</f>
        <v>0.7430</v>
      </c>
      <c r="E69" s="10" t="str">
        <f>+ธค!$G$37</f>
        <v>0.6554</v>
      </c>
      <c r="F69" s="10" t="str">
        <f>+มค!$G$37</f>
        <v>0.6608</v>
      </c>
      <c r="G69" s="10" t="str">
        <f>+กพ!$G$37</f>
        <v>0.6769</v>
      </c>
      <c r="H69" s="86" t="str">
        <f>+มีค!$G$37</f>
        <v>0.5517</v>
      </c>
      <c r="I69" s="40" t="str">
        <f>+เมย!$G$37</f>
        <v>0.5877</v>
      </c>
      <c r="J69" s="86" t="str">
        <f>+พค!$G$37</f>
        <v>0.5864</v>
      </c>
      <c r="K69" s="40" t="str">
        <f>+มิย!$G$37</f>
        <v>0.5139</v>
      </c>
      <c r="L69" s="40" t="str">
        <f>+กค!$G$37</f>
        <v>0.5486</v>
      </c>
      <c r="M69" s="86" t="str">
        <f>+สค!$G$37</f>
        <v>0.5934</v>
      </c>
      <c r="N69" s="86" t="str">
        <f>+กย!$G$37</f>
        <v>0.5172</v>
      </c>
      <c r="O69" s="13">
        <f t="shared" si="2"/>
        <v>0</v>
      </c>
      <c r="P69" s="13"/>
      <c r="Q69" s="68">
        <f>+O70/O72</f>
        <v>0.59816672340425525</v>
      </c>
      <c r="R69" s="14" t="s">
        <v>108</v>
      </c>
      <c r="S69" s="67"/>
      <c r="T69" s="129"/>
    </row>
    <row r="70" spans="1:20" x14ac:dyDescent="0.2">
      <c r="A70" s="64"/>
      <c r="B70" s="10" t="s">
        <v>109</v>
      </c>
      <c r="C70" s="10">
        <f>+C72*C69</f>
        <v>76.744799999999998</v>
      </c>
      <c r="D70" s="10">
        <f t="shared" ref="D70:N70" si="29">+D72*D69</f>
        <v>68.355999999999995</v>
      </c>
      <c r="E70" s="10">
        <f t="shared" si="29"/>
        <v>64.229199999999992</v>
      </c>
      <c r="F70" s="10">
        <f t="shared" si="29"/>
        <v>57.489600000000003</v>
      </c>
      <c r="G70" s="10">
        <f t="shared" si="29"/>
        <v>54.828899999999997</v>
      </c>
      <c r="H70" s="10">
        <f t="shared" si="29"/>
        <v>55.721699999999998</v>
      </c>
      <c r="I70" s="10">
        <f t="shared" si="29"/>
        <v>60.533099999999997</v>
      </c>
      <c r="J70" s="10">
        <f t="shared" si="29"/>
        <v>55.708000000000006</v>
      </c>
      <c r="K70" s="10">
        <f t="shared" si="29"/>
        <v>45.223200000000006</v>
      </c>
      <c r="L70" s="10">
        <f t="shared" si="29"/>
        <v>51.568399999999997</v>
      </c>
      <c r="M70" s="10">
        <f t="shared" si="29"/>
        <v>53.999400000000001</v>
      </c>
      <c r="N70" s="10">
        <f t="shared" si="29"/>
        <v>58.443599999999996</v>
      </c>
      <c r="O70" s="13">
        <f t="shared" si="2"/>
        <v>702.84589999999992</v>
      </c>
      <c r="P70" s="13"/>
      <c r="Q70" s="65"/>
      <c r="R70" s="66"/>
      <c r="S70" s="67"/>
      <c r="T70" s="69"/>
    </row>
    <row r="71" spans="1:20" x14ac:dyDescent="0.2">
      <c r="A71" s="64"/>
      <c r="B71" s="10" t="s">
        <v>110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7">
        <f t="shared" si="2"/>
        <v>0</v>
      </c>
      <c r="P71" s="17"/>
      <c r="Q71" s="65"/>
      <c r="R71" s="66"/>
      <c r="S71" s="67"/>
      <c r="T71" s="69"/>
    </row>
    <row r="72" spans="1:20" x14ac:dyDescent="0.2">
      <c r="A72" s="64"/>
      <c r="B72" s="10" t="s">
        <v>111</v>
      </c>
      <c r="C72" s="16">
        <f>+ตค!$G$4</f>
        <v>132</v>
      </c>
      <c r="D72" s="16">
        <f>+พย!$G$4</f>
        <v>92</v>
      </c>
      <c r="E72" s="16">
        <f>+ธค!$G$4</f>
        <v>98</v>
      </c>
      <c r="F72" s="16">
        <f>+มค!$G$4</f>
        <v>87</v>
      </c>
      <c r="G72" s="16">
        <f>+กพ!$G$4</f>
        <v>81</v>
      </c>
      <c r="H72" s="16">
        <f>+มีค!$G$4</f>
        <v>101</v>
      </c>
      <c r="I72" s="16">
        <f>+เมย!$G$4</f>
        <v>103</v>
      </c>
      <c r="J72" s="16">
        <f>+พค!$G$4</f>
        <v>95</v>
      </c>
      <c r="K72" s="16">
        <f>+มิย!$G$4</f>
        <v>88</v>
      </c>
      <c r="L72" s="16">
        <f>+กค!$G$4</f>
        <v>94</v>
      </c>
      <c r="M72" s="16">
        <f>+สค!$G$4</f>
        <v>91</v>
      </c>
      <c r="N72" s="16">
        <f>+กย!$G$4</f>
        <v>113</v>
      </c>
      <c r="O72" s="17">
        <f t="shared" si="2"/>
        <v>1175</v>
      </c>
      <c r="P72" s="17"/>
      <c r="Q72" s="65"/>
      <c r="R72" s="66"/>
      <c r="S72" s="67"/>
      <c r="T72" s="69"/>
    </row>
    <row r="73" spans="1:20" x14ac:dyDescent="0.2">
      <c r="A73" s="64"/>
      <c r="B73" s="22" t="s">
        <v>112</v>
      </c>
      <c r="C73" s="23">
        <f>+ตค!$G$6</f>
        <v>0</v>
      </c>
      <c r="D73" s="23">
        <f>+พย!$G$5</f>
        <v>0</v>
      </c>
      <c r="E73" s="23">
        <f>+ธค!$G$5</f>
        <v>0</v>
      </c>
      <c r="F73" s="23">
        <f>+มค!$G$5</f>
        <v>0</v>
      </c>
      <c r="G73" s="23">
        <f>+กพ!$G$5</f>
        <v>0</v>
      </c>
      <c r="H73" s="23">
        <f>+มีค!$G$5</f>
        <v>0</v>
      </c>
      <c r="I73" s="23">
        <f>+เมย!$G$5</f>
        <v>0</v>
      </c>
      <c r="J73" s="23">
        <f>+พค!$G$5</f>
        <v>0</v>
      </c>
      <c r="K73" s="23">
        <f>+มิย!$G$5</f>
        <v>0</v>
      </c>
      <c r="L73" s="23">
        <f>+กค!$G$5</f>
        <v>0</v>
      </c>
      <c r="M73" s="23">
        <f>+สค!$G$5</f>
        <v>0</v>
      </c>
      <c r="N73" s="23">
        <f>+กย!$G$5</f>
        <v>0</v>
      </c>
      <c r="O73" s="22">
        <f t="shared" si="2"/>
        <v>0</v>
      </c>
      <c r="P73" s="22"/>
      <c r="Q73" s="65"/>
      <c r="R73" s="66"/>
      <c r="S73" s="67"/>
      <c r="T73" s="69"/>
    </row>
    <row r="74" spans="1:20" x14ac:dyDescent="0.2">
      <c r="A74" s="64"/>
      <c r="B74" s="45" t="s">
        <v>522</v>
      </c>
      <c r="C74" s="46">
        <f>+ตค!G8</f>
        <v>448</v>
      </c>
      <c r="D74" s="46">
        <f>พย!G8</f>
        <v>321</v>
      </c>
      <c r="E74" s="46">
        <f>+ธค!G8</f>
        <v>401</v>
      </c>
      <c r="F74" s="46">
        <f>+มค!G8</f>
        <v>263</v>
      </c>
      <c r="G74" s="46">
        <f>+กพ!G8</f>
        <v>312</v>
      </c>
      <c r="H74" s="46">
        <f>+มีค!G8</f>
        <v>318</v>
      </c>
      <c r="I74" s="46">
        <f>+เมย!G8</f>
        <v>304</v>
      </c>
      <c r="J74" s="46">
        <f>+พค!G8</f>
        <v>308</v>
      </c>
      <c r="K74" s="46">
        <f>+มิย!G8</f>
        <v>282</v>
      </c>
      <c r="L74" s="46">
        <f>+กค!G8</f>
        <v>279</v>
      </c>
      <c r="M74" s="46">
        <f>+สค!G8</f>
        <v>350</v>
      </c>
      <c r="N74" s="46"/>
      <c r="O74" s="46">
        <f>SUM(C74:N74)</f>
        <v>3586</v>
      </c>
      <c r="P74" s="45"/>
      <c r="Q74" s="66">
        <v>3.34</v>
      </c>
      <c r="R74" s="123" t="s">
        <v>4206</v>
      </c>
      <c r="S74" s="67"/>
      <c r="T74" s="69"/>
    </row>
    <row r="75" spans="1:20" x14ac:dyDescent="0.2">
      <c r="A75" s="127" t="s">
        <v>535</v>
      </c>
      <c r="B75" s="49" t="s">
        <v>113</v>
      </c>
      <c r="C75" s="50" t="str">
        <f>+ตค!$G$46</f>
        <v>51.61</v>
      </c>
      <c r="D75" s="50" t="str">
        <f>+พย!$G$46</f>
        <v>38.21</v>
      </c>
      <c r="E75" s="50" t="str">
        <f>+ธค!$G$46</f>
        <v>46.20</v>
      </c>
      <c r="F75" s="50" t="str">
        <f>+มค!$G$46</f>
        <v>30.95</v>
      </c>
      <c r="G75" s="50" t="str">
        <f>+กพ!$G$46</f>
        <v>41.27</v>
      </c>
      <c r="H75" s="50" t="str">
        <f>+มีค!$G$46</f>
        <v>36.64</v>
      </c>
      <c r="I75" s="50" t="str">
        <f>+เมย!$G$46</f>
        <v>37.44</v>
      </c>
      <c r="J75" s="50" t="str">
        <f>+พค!$G$46</f>
        <v>36.67</v>
      </c>
      <c r="K75" s="50" t="str">
        <f>+มิย!$G$46</f>
        <v>33.57</v>
      </c>
      <c r="L75" s="50" t="str">
        <f>+กค!$G$46</f>
        <v>31.57</v>
      </c>
      <c r="M75" s="50" t="str">
        <f>+สค!$G$46</f>
        <v>40.09</v>
      </c>
      <c r="N75" s="50" t="str">
        <f>+กย!$G$46</f>
        <v>37.62</v>
      </c>
      <c r="O75" s="119">
        <f>+(O74*100)/(28*$Q$14)</f>
        <v>35.184458398744113</v>
      </c>
      <c r="P75" s="31"/>
      <c r="Q75" s="20"/>
      <c r="R75" s="18" t="s">
        <v>113</v>
      </c>
      <c r="S75" s="67"/>
      <c r="T75" s="69"/>
    </row>
    <row r="76" spans="1:20" x14ac:dyDescent="0.2">
      <c r="A76" s="127"/>
      <c r="B76" s="49" t="s">
        <v>114</v>
      </c>
      <c r="C76" s="50" t="str">
        <f>+ตค!$G$47</f>
        <v>4.57</v>
      </c>
      <c r="D76" s="50" t="str">
        <f>+พย!$G$47</f>
        <v>3.29</v>
      </c>
      <c r="E76" s="50" t="str">
        <f>+ธค!$G$47</f>
        <v>3.46</v>
      </c>
      <c r="F76" s="50" t="str">
        <f>+มค!$G$47</f>
        <v>3.07</v>
      </c>
      <c r="G76" s="50" t="str">
        <f>+กพ!$G$47</f>
        <v>2.89</v>
      </c>
      <c r="H76" s="50" t="str">
        <f>+มีค!$G$47</f>
        <v>3.54</v>
      </c>
      <c r="I76" s="50" t="str">
        <f>+เมย!$G$47</f>
        <v>3.64</v>
      </c>
      <c r="J76" s="50" t="str">
        <f>+พค!$G$47</f>
        <v>3.36</v>
      </c>
      <c r="K76" s="50" t="str">
        <f>+มิย!$G$47</f>
        <v>3.11</v>
      </c>
      <c r="L76" s="50" t="str">
        <f>+กค!$G$47</f>
        <v>3.29</v>
      </c>
      <c r="M76" s="50" t="str">
        <f>+สค!$G$47</f>
        <v>3.21</v>
      </c>
      <c r="N76" s="50" t="str">
        <f>+กย!$G$47</f>
        <v>3.96</v>
      </c>
      <c r="O76" s="119">
        <f>+O72/28</f>
        <v>41.964285714285715</v>
      </c>
      <c r="P76" s="31"/>
      <c r="Q76" s="20"/>
      <c r="R76" s="19" t="s">
        <v>114</v>
      </c>
      <c r="S76" s="67"/>
      <c r="T76" s="69"/>
    </row>
    <row r="77" spans="1:20" x14ac:dyDescent="0.2">
      <c r="A77" s="125" t="s">
        <v>531</v>
      </c>
      <c r="B77" s="51" t="s">
        <v>113</v>
      </c>
      <c r="C77" s="52">
        <f>+(C74*100)/(30*31)</f>
        <v>48.172043010752688</v>
      </c>
      <c r="D77" s="52">
        <f>+(D74*100)/(30*31)</f>
        <v>34.516129032258064</v>
      </c>
      <c r="E77" s="52">
        <f>+(E74*100)/(30*31)</f>
        <v>43.118279569892472</v>
      </c>
      <c r="F77" s="52">
        <f t="shared" ref="F77" si="30">+(F74*100)/(30*31)</f>
        <v>28.27956989247312</v>
      </c>
      <c r="G77" s="52">
        <f>+(G74*100)/(30*28)</f>
        <v>37.142857142857146</v>
      </c>
      <c r="H77" s="52">
        <f>+(H74*100)/(30*31)</f>
        <v>34.193548387096776</v>
      </c>
      <c r="I77" s="52">
        <f>+(I74*100)/(30*30)</f>
        <v>33.777777777777779</v>
      </c>
      <c r="J77" s="52">
        <f>+(J74*100)/(30*31)</f>
        <v>33.118279569892472</v>
      </c>
      <c r="K77" s="52">
        <f>+(K74*100)/(30*30)</f>
        <v>31.333333333333332</v>
      </c>
      <c r="L77" s="52">
        <f>+(L74*100)/(30*31)</f>
        <v>30</v>
      </c>
      <c r="M77" s="52">
        <f>+(M74*100)/(30*31)</f>
        <v>37.634408602150536</v>
      </c>
      <c r="N77" s="52">
        <f t="shared" ref="N77" si="31">+(N74*100)/(30*28)</f>
        <v>0</v>
      </c>
      <c r="O77" s="53">
        <f>+(O74*100)/(30*$Q$14)</f>
        <v>32.838827838827839</v>
      </c>
      <c r="P77" s="31"/>
      <c r="Q77" s="94"/>
      <c r="R77" s="19"/>
      <c r="S77" s="67"/>
      <c r="T77" s="69"/>
    </row>
    <row r="78" spans="1:20" ht="15" thickBot="1" x14ac:dyDescent="0.25">
      <c r="A78" s="126"/>
      <c r="B78" s="70" t="s">
        <v>114</v>
      </c>
      <c r="C78" s="71">
        <f>+C72/30</f>
        <v>4.4000000000000004</v>
      </c>
      <c r="D78" s="71">
        <f>+D72/30</f>
        <v>3.0666666666666669</v>
      </c>
      <c r="E78" s="71">
        <f>+E72/30</f>
        <v>3.2666666666666666</v>
      </c>
      <c r="F78" s="71">
        <f t="shared" ref="F78:G78" si="32">+F72/30</f>
        <v>2.9</v>
      </c>
      <c r="G78" s="71">
        <f t="shared" si="32"/>
        <v>2.7</v>
      </c>
      <c r="H78" s="71">
        <f t="shared" ref="H78:I78" si="33">+H72/30</f>
        <v>3.3666666666666667</v>
      </c>
      <c r="I78" s="71">
        <f t="shared" si="33"/>
        <v>3.4333333333333331</v>
      </c>
      <c r="J78" s="71">
        <f t="shared" ref="J78:N78" si="34">+J72/30</f>
        <v>3.1666666666666665</v>
      </c>
      <c r="K78" s="71">
        <f t="shared" si="34"/>
        <v>2.9333333333333331</v>
      </c>
      <c r="L78" s="71">
        <f t="shared" si="34"/>
        <v>3.1333333333333333</v>
      </c>
      <c r="M78" s="71">
        <f t="shared" si="34"/>
        <v>3.0333333333333332</v>
      </c>
      <c r="N78" s="71">
        <f t="shared" si="34"/>
        <v>3.7666666666666666</v>
      </c>
      <c r="O78" s="53">
        <f>+O72/30</f>
        <v>39.166666666666664</v>
      </c>
      <c r="P78" s="73"/>
      <c r="Q78" s="96"/>
      <c r="R78" s="75"/>
      <c r="S78" s="76"/>
      <c r="T78" s="77"/>
    </row>
    <row r="79" spans="1:20" x14ac:dyDescent="0.2">
      <c r="A79" s="79" t="s">
        <v>91</v>
      </c>
      <c r="B79" s="58" t="s">
        <v>106</v>
      </c>
      <c r="C79" s="59" t="str">
        <f>+ตค!$H$36</f>
        <v>0.6451</v>
      </c>
      <c r="D79" s="59" t="str">
        <f>+พย!$H$36</f>
        <v>0.6249</v>
      </c>
      <c r="E79" s="85" t="str">
        <f>+ธค!$H$36</f>
        <v>0.6492</v>
      </c>
      <c r="F79" s="85" t="str">
        <f>+มค!$H$36</f>
        <v>0.6540</v>
      </c>
      <c r="G79" s="85" t="str">
        <f>+กพ!$H$36</f>
        <v>0.6366</v>
      </c>
      <c r="H79" s="85" t="str">
        <f>+มีค!$H$36</f>
        <v>0.6031</v>
      </c>
      <c r="I79" s="85" t="str">
        <f>+เมย!$H$36</f>
        <v>0.6027</v>
      </c>
      <c r="J79" s="85" t="str">
        <f>+พค!$H$36</f>
        <v>0.5938</v>
      </c>
      <c r="K79" s="59" t="str">
        <f>+มิย!$H$36</f>
        <v>0.6053</v>
      </c>
      <c r="L79" s="59" t="str">
        <f>+กค!$H$36</f>
        <v>0.6441</v>
      </c>
      <c r="M79" s="85" t="str">
        <f>+สค!$H$36</f>
        <v>0.6764</v>
      </c>
      <c r="N79" s="85" t="str">
        <f>+กย!$H$36</f>
        <v>0.5260</v>
      </c>
      <c r="O79" s="60">
        <f t="shared" si="2"/>
        <v>0</v>
      </c>
      <c r="P79" s="60"/>
      <c r="Q79" s="61">
        <f>+O80/O84</f>
        <v>0.6216297920892494</v>
      </c>
      <c r="R79" s="62" t="s">
        <v>106</v>
      </c>
      <c r="S79" s="63"/>
      <c r="T79" s="128">
        <v>0.8</v>
      </c>
    </row>
    <row r="80" spans="1:20" x14ac:dyDescent="0.2">
      <c r="A80" s="64"/>
      <c r="B80" s="10" t="s">
        <v>107</v>
      </c>
      <c r="C80" s="10">
        <f>+C84*C79</f>
        <v>234.1713</v>
      </c>
      <c r="D80" s="10">
        <f t="shared" ref="D80:N80" si="35">+D84*D79</f>
        <v>218.715</v>
      </c>
      <c r="E80" s="10">
        <f t="shared" si="35"/>
        <v>217.482</v>
      </c>
      <c r="F80" s="10">
        <f t="shared" si="35"/>
        <v>200.77800000000002</v>
      </c>
      <c r="G80" s="10">
        <f t="shared" si="35"/>
        <v>181.43100000000001</v>
      </c>
      <c r="H80" s="10">
        <f t="shared" si="35"/>
        <v>191.18269999999998</v>
      </c>
      <c r="I80" s="10">
        <f t="shared" si="35"/>
        <v>188.64510000000001</v>
      </c>
      <c r="J80" s="10">
        <f t="shared" si="35"/>
        <v>197.7354</v>
      </c>
      <c r="K80" s="10">
        <f t="shared" si="35"/>
        <v>220.32919999999999</v>
      </c>
      <c r="L80" s="10">
        <f t="shared" si="35"/>
        <v>222.8586</v>
      </c>
      <c r="M80" s="10">
        <f t="shared" si="35"/>
        <v>209.0076</v>
      </c>
      <c r="N80" s="10">
        <f t="shared" si="35"/>
        <v>169.37200000000001</v>
      </c>
      <c r="O80" s="13">
        <f t="shared" si="2"/>
        <v>2451.7078999999994</v>
      </c>
      <c r="P80" s="13"/>
      <c r="Q80" s="65"/>
      <c r="R80" s="66"/>
      <c r="S80" s="67"/>
      <c r="T80" s="129"/>
    </row>
    <row r="81" spans="1:20" x14ac:dyDescent="0.2">
      <c r="A81" s="64"/>
      <c r="B81" s="10" t="s">
        <v>108</v>
      </c>
      <c r="C81" s="40" t="str">
        <f>+ตค!$H$37</f>
        <v>0.6428</v>
      </c>
      <c r="D81" s="40" t="str">
        <f>+พย!$H$37</f>
        <v>0.6211</v>
      </c>
      <c r="E81" s="86" t="str">
        <f>+ธค!$H$37</f>
        <v>0.6449</v>
      </c>
      <c r="F81" s="86" t="str">
        <f>+มค!$H$37</f>
        <v>0.6498</v>
      </c>
      <c r="G81" s="86" t="str">
        <f>+กพ!$H$37</f>
        <v>0.6341</v>
      </c>
      <c r="H81" s="86" t="str">
        <f>+มีค!$H$37</f>
        <v>0.6004</v>
      </c>
      <c r="I81" s="86" t="str">
        <f>+เมย!$H$37</f>
        <v>0.5998</v>
      </c>
      <c r="J81" s="86" t="str">
        <f>+พค!$H$37</f>
        <v>0.5893</v>
      </c>
      <c r="K81" s="40" t="str">
        <f>+มิย!$H$37</f>
        <v>0.6014</v>
      </c>
      <c r="L81" s="40" t="str">
        <f>+กค!$H$37</f>
        <v>0.6409</v>
      </c>
      <c r="M81" s="86" t="str">
        <f>+สค!$H$37</f>
        <v>0.6719</v>
      </c>
      <c r="N81" s="86" t="str">
        <f>+กย!$H$37</f>
        <v>0.5267</v>
      </c>
      <c r="O81" s="13">
        <f t="shared" si="2"/>
        <v>0</v>
      </c>
      <c r="P81" s="13"/>
      <c r="Q81" s="68">
        <f>+O82/O84</f>
        <v>0.61844487829614603</v>
      </c>
      <c r="R81" s="14" t="s">
        <v>108</v>
      </c>
      <c r="S81" s="67"/>
      <c r="T81" s="129"/>
    </row>
    <row r="82" spans="1:20" x14ac:dyDescent="0.2">
      <c r="A82" s="64"/>
      <c r="B82" s="10" t="s">
        <v>109</v>
      </c>
      <c r="C82" s="10">
        <f>+C84*C81</f>
        <v>233.33640000000003</v>
      </c>
      <c r="D82" s="10">
        <f t="shared" ref="D82:N82" si="36">+D84*D81</f>
        <v>217.38499999999999</v>
      </c>
      <c r="E82" s="10">
        <f t="shared" si="36"/>
        <v>216.04150000000001</v>
      </c>
      <c r="F82" s="10">
        <f t="shared" si="36"/>
        <v>199.48860000000002</v>
      </c>
      <c r="G82" s="10">
        <f t="shared" si="36"/>
        <v>180.71850000000001</v>
      </c>
      <c r="H82" s="10">
        <f t="shared" si="36"/>
        <v>190.32680000000002</v>
      </c>
      <c r="I82" s="10">
        <f t="shared" si="36"/>
        <v>187.73740000000001</v>
      </c>
      <c r="J82" s="10">
        <f t="shared" si="36"/>
        <v>196.23690000000002</v>
      </c>
      <c r="K82" s="10">
        <f t="shared" si="36"/>
        <v>218.90960000000001</v>
      </c>
      <c r="L82" s="10">
        <f t="shared" si="36"/>
        <v>221.75140000000002</v>
      </c>
      <c r="M82" s="10">
        <f t="shared" si="36"/>
        <v>207.61710000000002</v>
      </c>
      <c r="N82" s="10">
        <f t="shared" si="36"/>
        <v>169.59739999999999</v>
      </c>
      <c r="O82" s="13">
        <f t="shared" si="2"/>
        <v>2439.1466</v>
      </c>
      <c r="P82" s="13"/>
      <c r="Q82" s="65"/>
      <c r="R82" s="66"/>
      <c r="S82" s="67"/>
      <c r="T82" s="69"/>
    </row>
    <row r="83" spans="1:20" x14ac:dyDescent="0.2">
      <c r="A83" s="64"/>
      <c r="B83" s="10" t="s">
        <v>110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7">
        <f t="shared" si="2"/>
        <v>0</v>
      </c>
      <c r="P83" s="17"/>
      <c r="Q83" s="65"/>
      <c r="R83" s="66"/>
      <c r="S83" s="67"/>
      <c r="T83" s="69"/>
    </row>
    <row r="84" spans="1:20" x14ac:dyDescent="0.2">
      <c r="A84" s="64"/>
      <c r="B84" s="10" t="s">
        <v>111</v>
      </c>
      <c r="C84" s="16">
        <f>+ตค!$H$4</f>
        <v>363</v>
      </c>
      <c r="D84" s="16">
        <f>+พย!$H$4</f>
        <v>350</v>
      </c>
      <c r="E84" s="16">
        <f>+ธค!$H$4</f>
        <v>335</v>
      </c>
      <c r="F84" s="16">
        <f>+มค!$H$4</f>
        <v>307</v>
      </c>
      <c r="G84" s="16">
        <f>+กพ!$H$4</f>
        <v>285</v>
      </c>
      <c r="H84" s="16">
        <f>+มีค!$H$4</f>
        <v>317</v>
      </c>
      <c r="I84" s="16">
        <f>+เมย!$H$4</f>
        <v>313</v>
      </c>
      <c r="J84" s="16">
        <f>+พค!$H$4</f>
        <v>333</v>
      </c>
      <c r="K84" s="16">
        <f>+มิย!$H$4</f>
        <v>364</v>
      </c>
      <c r="L84" s="16">
        <f>+กค!$H$4</f>
        <v>346</v>
      </c>
      <c r="M84" s="16">
        <f>+สค!$H$4</f>
        <v>309</v>
      </c>
      <c r="N84" s="16">
        <f>+กย!$H$4</f>
        <v>322</v>
      </c>
      <c r="O84" s="17">
        <f t="shared" si="2"/>
        <v>3944</v>
      </c>
      <c r="P84" s="17"/>
      <c r="Q84" s="65"/>
      <c r="R84" s="66"/>
      <c r="S84" s="67"/>
      <c r="T84" s="69"/>
    </row>
    <row r="85" spans="1:20" x14ac:dyDescent="0.2">
      <c r="A85" s="64"/>
      <c r="B85" s="22" t="s">
        <v>112</v>
      </c>
      <c r="C85" s="23">
        <f>+ตค!$H$6</f>
        <v>0</v>
      </c>
      <c r="D85" s="23">
        <f>+พย!$H$5</f>
        <v>0</v>
      </c>
      <c r="E85" s="23">
        <f>+ธค!$H$5</f>
        <v>0</v>
      </c>
      <c r="F85" s="23">
        <f>+มค!$H$5</f>
        <v>0</v>
      </c>
      <c r="G85" s="23">
        <f>+กพ!$H$5</f>
        <v>0</v>
      </c>
      <c r="H85" s="23">
        <f>+มีค!$H$5</f>
        <v>0</v>
      </c>
      <c r="I85" s="23">
        <f>+เมย!$H$5</f>
        <v>0</v>
      </c>
      <c r="J85" s="23">
        <f>+พค!$H$5</f>
        <v>0</v>
      </c>
      <c r="K85" s="23">
        <f>+มิย!$H$5</f>
        <v>2</v>
      </c>
      <c r="L85" s="23">
        <f>+กค!$H$5</f>
        <v>0</v>
      </c>
      <c r="M85" s="23">
        <f>+สค!$H$5</f>
        <v>0</v>
      </c>
      <c r="N85" s="23">
        <f>+กย!$H$5</f>
        <v>0</v>
      </c>
      <c r="O85" s="22">
        <f t="shared" si="2"/>
        <v>2</v>
      </c>
      <c r="P85" s="22"/>
      <c r="Q85" s="65"/>
      <c r="R85" s="66"/>
      <c r="S85" s="67"/>
      <c r="T85" s="69"/>
    </row>
    <row r="86" spans="1:20" x14ac:dyDescent="0.2">
      <c r="A86" s="64"/>
      <c r="B86" s="45" t="s">
        <v>522</v>
      </c>
      <c r="C86" s="46">
        <f>+ตค!H8</f>
        <v>1253</v>
      </c>
      <c r="D86" s="46">
        <f>+พย!H8</f>
        <v>1026</v>
      </c>
      <c r="E86" s="46">
        <f>+ธค!H8</f>
        <v>1135</v>
      </c>
      <c r="F86" s="46">
        <f>+มค!H8</f>
        <v>1036</v>
      </c>
      <c r="G86" s="46">
        <f>+กพ!H8</f>
        <v>961</v>
      </c>
      <c r="H86" s="46">
        <f>+มีค!H8</f>
        <v>982</v>
      </c>
      <c r="I86" s="46">
        <f>+เมย!H8</f>
        <v>1038</v>
      </c>
      <c r="J86" s="46">
        <f>+พค!H8</f>
        <v>960</v>
      </c>
      <c r="K86" s="46">
        <f>+มิย!H8</f>
        <v>1067</v>
      </c>
      <c r="L86" s="46">
        <f>+กค!H8</f>
        <v>1157</v>
      </c>
      <c r="M86" s="46">
        <f>+สค!H8</f>
        <v>1168</v>
      </c>
      <c r="N86" s="46"/>
      <c r="O86" s="46">
        <f>SUM(C86:N86)</f>
        <v>11783</v>
      </c>
      <c r="P86" s="45"/>
      <c r="Q86" s="66">
        <v>3.37</v>
      </c>
      <c r="R86" s="123" t="s">
        <v>4206</v>
      </c>
      <c r="S86" s="67"/>
      <c r="T86" s="69"/>
    </row>
    <row r="87" spans="1:20" x14ac:dyDescent="0.2">
      <c r="A87" s="127" t="s">
        <v>536</v>
      </c>
      <c r="B87" s="49" t="s">
        <v>113</v>
      </c>
      <c r="C87" s="50" t="str">
        <f>+ตค!$H$46</f>
        <v>101.05</v>
      </c>
      <c r="D87" s="50" t="str">
        <f>+พย!$H$46</f>
        <v>85.50</v>
      </c>
      <c r="E87" s="50" t="str">
        <f>+ธค!$H$46</f>
        <v>91.53</v>
      </c>
      <c r="F87" s="50" t="str">
        <f>+มค!$H$46</f>
        <v>80.48</v>
      </c>
      <c r="G87" s="50" t="str">
        <f>+กพ!$H$46</f>
        <v>82.14</v>
      </c>
      <c r="H87" s="50" t="str">
        <f>+มีค!$H$46</f>
        <v>79.19</v>
      </c>
      <c r="I87" s="50" t="str">
        <f>+เมย!$H$46</f>
        <v>86.50</v>
      </c>
      <c r="J87" s="50" t="str">
        <f>+พค!$H$46</f>
        <v>77.42</v>
      </c>
      <c r="K87" s="50" t="str">
        <f>+มิย!$H$46</f>
        <v>88.92</v>
      </c>
      <c r="L87" s="50" t="str">
        <f>+กค!$H$46</f>
        <v>88.47</v>
      </c>
      <c r="M87" s="50" t="str">
        <f>+สค!$H$46</f>
        <v>91.13</v>
      </c>
      <c r="N87" s="50" t="str">
        <f>+กย!$H$46</f>
        <v>93.17</v>
      </c>
      <c r="O87" s="119">
        <f>+(O86*100)/(40*$Q$14)</f>
        <v>80.927197802197796</v>
      </c>
      <c r="P87" s="31"/>
      <c r="Q87" s="20"/>
      <c r="R87" s="18" t="s">
        <v>113</v>
      </c>
      <c r="S87" s="67"/>
      <c r="T87" s="69"/>
    </row>
    <row r="88" spans="1:20" x14ac:dyDescent="0.2">
      <c r="A88" s="127"/>
      <c r="B88" s="49" t="s">
        <v>114</v>
      </c>
      <c r="C88" s="50" t="str">
        <f>+ตค!$H$47</f>
        <v>8.53</v>
      </c>
      <c r="D88" s="50" t="str">
        <f>+พย!$H$47</f>
        <v>8.05</v>
      </c>
      <c r="E88" s="50" t="str">
        <f>+ธค!$H$47</f>
        <v>7.83</v>
      </c>
      <c r="F88" s="50" t="str">
        <f>+มค!$H$47</f>
        <v>7.28</v>
      </c>
      <c r="G88" s="50" t="str">
        <f>+กพ!$H$47</f>
        <v>6.73</v>
      </c>
      <c r="H88" s="50" t="str">
        <f>+มีค!$H$47</f>
        <v>7.43</v>
      </c>
      <c r="I88" s="50" t="str">
        <f>+เมย!$H$47</f>
        <v>7.43</v>
      </c>
      <c r="J88" s="50" t="str">
        <f>+พค!$H$47</f>
        <v>8.00</v>
      </c>
      <c r="K88" s="50" t="str">
        <f>+มิย!$H$47</f>
        <v>8.28</v>
      </c>
      <c r="L88" s="50" t="str">
        <f>+กค!$H$47</f>
        <v>8.00</v>
      </c>
      <c r="M88" s="50" t="str">
        <f>+สค!$H$47</f>
        <v>7.33</v>
      </c>
      <c r="N88" s="50" t="str">
        <f>+กย!$H$47</f>
        <v>7.15</v>
      </c>
      <c r="O88" s="119">
        <f>+O84/40</f>
        <v>98.6</v>
      </c>
      <c r="P88" s="31"/>
      <c r="Q88" s="20"/>
      <c r="R88" s="19" t="s">
        <v>114</v>
      </c>
      <c r="S88" s="67"/>
      <c r="T88" s="69"/>
    </row>
    <row r="89" spans="1:20" x14ac:dyDescent="0.2">
      <c r="A89" s="125" t="s">
        <v>533</v>
      </c>
      <c r="B89" s="51" t="s">
        <v>113</v>
      </c>
      <c r="C89" s="52">
        <f>+(C86*100)/(60*31)</f>
        <v>67.365591397849457</v>
      </c>
      <c r="D89" s="52">
        <f>+(D86*100)/(60*31)</f>
        <v>55.161290322580648</v>
      </c>
      <c r="E89" s="52">
        <f>+(E86*100)/(60*31)</f>
        <v>61.021505376344088</v>
      </c>
      <c r="F89" s="52">
        <f t="shared" ref="F89" si="37">+(F86*100)/(60*31)</f>
        <v>55.698924731182792</v>
      </c>
      <c r="G89" s="52">
        <f>+(G86*100)/(60*28)</f>
        <v>57.202380952380949</v>
      </c>
      <c r="H89" s="52">
        <f>+(H86*100)/(60*31)</f>
        <v>52.795698924731184</v>
      </c>
      <c r="I89" s="52">
        <f>+(I86*100)/(60*30)</f>
        <v>57.666666666666664</v>
      </c>
      <c r="J89" s="52">
        <f>+(J86*100)/(60*30)</f>
        <v>53.333333333333336</v>
      </c>
      <c r="K89" s="52">
        <f>+(K86*100)/(60*30)</f>
        <v>59.277777777777779</v>
      </c>
      <c r="L89" s="52">
        <f>+(L86*100)/(60*31)</f>
        <v>62.204301075268816</v>
      </c>
      <c r="M89" s="52">
        <f>+(M86*100)/(60*31)</f>
        <v>62.795698924731184</v>
      </c>
      <c r="N89" s="52">
        <f t="shared" ref="N89" si="38">+(N86*100)/(60*28)</f>
        <v>0</v>
      </c>
      <c r="O89" s="53">
        <f>+(O86*100)/(60*$Q$14)</f>
        <v>53.951465201465204</v>
      </c>
      <c r="P89" s="31"/>
      <c r="Q89" s="94"/>
      <c r="R89" s="19"/>
      <c r="S89" s="67"/>
      <c r="T89" s="69"/>
    </row>
    <row r="90" spans="1:20" ht="15" thickBot="1" x14ac:dyDescent="0.25">
      <c r="A90" s="126"/>
      <c r="B90" s="70" t="s">
        <v>114</v>
      </c>
      <c r="C90" s="71">
        <f>+C84/60</f>
        <v>6.05</v>
      </c>
      <c r="D90" s="71">
        <f>+D84/60</f>
        <v>5.833333333333333</v>
      </c>
      <c r="E90" s="71">
        <f>+E84/60</f>
        <v>5.583333333333333</v>
      </c>
      <c r="F90" s="71">
        <f t="shared" ref="F90:G90" si="39">+F84/60</f>
        <v>5.1166666666666663</v>
      </c>
      <c r="G90" s="71">
        <f t="shared" si="39"/>
        <v>4.75</v>
      </c>
      <c r="H90" s="71">
        <f t="shared" ref="H90:I90" si="40">+H84/60</f>
        <v>5.2833333333333332</v>
      </c>
      <c r="I90" s="71">
        <f t="shared" si="40"/>
        <v>5.2166666666666668</v>
      </c>
      <c r="J90" s="71">
        <f t="shared" ref="J90:N90" si="41">+J84/60</f>
        <v>5.55</v>
      </c>
      <c r="K90" s="71">
        <f t="shared" si="41"/>
        <v>6.0666666666666664</v>
      </c>
      <c r="L90" s="71">
        <f t="shared" si="41"/>
        <v>5.7666666666666666</v>
      </c>
      <c r="M90" s="71">
        <f t="shared" si="41"/>
        <v>5.15</v>
      </c>
      <c r="N90" s="71">
        <f t="shared" si="41"/>
        <v>5.3666666666666663</v>
      </c>
      <c r="O90" s="53">
        <f>+O84/60</f>
        <v>65.733333333333334</v>
      </c>
      <c r="P90" s="73"/>
      <c r="Q90" s="96"/>
      <c r="R90" s="75"/>
      <c r="S90" s="76"/>
      <c r="T90" s="77"/>
    </row>
    <row r="91" spans="1:20" x14ac:dyDescent="0.2">
      <c r="A91" s="79" t="s">
        <v>92</v>
      </c>
      <c r="B91" s="58" t="s">
        <v>106</v>
      </c>
      <c r="C91" s="58" t="str">
        <f>+ตค!$I$36</f>
        <v>0.6781</v>
      </c>
      <c r="D91" s="88" t="str">
        <f>+พย!$I$36</f>
        <v>0.6076</v>
      </c>
      <c r="E91" s="58" t="str">
        <f>+ธค!$I$36</f>
        <v>0.6169</v>
      </c>
      <c r="F91" s="58" t="str">
        <f>+มค!$I$36</f>
        <v>0.6863</v>
      </c>
      <c r="G91" s="88" t="str">
        <f>+กพ!$I$36</f>
        <v>0.6088</v>
      </c>
      <c r="H91" s="88" t="str">
        <f>+มีค!$I$36</f>
        <v>0.6092</v>
      </c>
      <c r="I91" s="58" t="str">
        <f>+เมย!$I$36</f>
        <v>0.6674</v>
      </c>
      <c r="J91" s="85" t="str">
        <f>+พค!$I$36</f>
        <v>0.5998</v>
      </c>
      <c r="K91" s="58" t="str">
        <f>+มิย!$I$36</f>
        <v>0.6867</v>
      </c>
      <c r="L91" s="59" t="str">
        <f>+กค!$I$36</f>
        <v>0.5365</v>
      </c>
      <c r="M91" s="58" t="str">
        <f>+สค!$I$36</f>
        <v>0.6377</v>
      </c>
      <c r="N91" s="58" t="str">
        <f>+กย!$I$36</f>
        <v>0.5341</v>
      </c>
      <c r="O91" s="60">
        <f t="shared" si="2"/>
        <v>0</v>
      </c>
      <c r="P91" s="60"/>
      <c r="Q91" s="61">
        <f>+O92/O96</f>
        <v>0.6221450479233227</v>
      </c>
      <c r="R91" s="62" t="s">
        <v>106</v>
      </c>
      <c r="S91" s="63"/>
      <c r="T91" s="128">
        <v>0.6</v>
      </c>
    </row>
    <row r="92" spans="1:20" x14ac:dyDescent="0.2">
      <c r="A92" s="64"/>
      <c r="B92" s="10" t="s">
        <v>107</v>
      </c>
      <c r="C92" s="10">
        <f>+C96*C91</f>
        <v>122.05800000000001</v>
      </c>
      <c r="D92" s="30">
        <f t="shared" ref="D92:N92" si="42">+D96*D91</f>
        <v>101.4692</v>
      </c>
      <c r="E92" s="10">
        <f t="shared" si="42"/>
        <v>103.6392</v>
      </c>
      <c r="F92" s="10">
        <f t="shared" si="42"/>
        <v>111.8669</v>
      </c>
      <c r="G92" s="30">
        <f t="shared" si="42"/>
        <v>112.628</v>
      </c>
      <c r="H92" s="30">
        <f t="shared" si="42"/>
        <v>104.7824</v>
      </c>
      <c r="I92" s="10">
        <f t="shared" si="42"/>
        <v>98.107799999999997</v>
      </c>
      <c r="J92" s="10">
        <f t="shared" si="42"/>
        <v>86.971000000000004</v>
      </c>
      <c r="K92" s="10">
        <f t="shared" si="42"/>
        <v>81.030599999999993</v>
      </c>
      <c r="L92" s="10">
        <f t="shared" si="42"/>
        <v>84.230499999999992</v>
      </c>
      <c r="M92" s="10">
        <f t="shared" si="42"/>
        <v>87.364900000000006</v>
      </c>
      <c r="N92" s="10">
        <f t="shared" si="42"/>
        <v>74.239900000000006</v>
      </c>
      <c r="O92" s="13">
        <f t="shared" si="2"/>
        <v>1168.3884</v>
      </c>
      <c r="P92" s="13"/>
      <c r="Q92" s="65"/>
      <c r="R92" s="66"/>
      <c r="S92" s="67"/>
      <c r="T92" s="129"/>
    </row>
    <row r="93" spans="1:20" x14ac:dyDescent="0.2">
      <c r="A93" s="64"/>
      <c r="B93" s="10" t="s">
        <v>108</v>
      </c>
      <c r="C93" s="10" t="str">
        <f>+ตค!$I$37</f>
        <v>0.6751</v>
      </c>
      <c r="D93" s="30" t="str">
        <f>+พย!$I$37</f>
        <v>0.6067</v>
      </c>
      <c r="E93" s="10" t="str">
        <f>+ธค!$I$37</f>
        <v>0.6131</v>
      </c>
      <c r="F93" s="10" t="str">
        <f>+มค!$I$37</f>
        <v>0.6821</v>
      </c>
      <c r="G93" s="30" t="str">
        <f>+กพ!$I$37</f>
        <v>0.6056</v>
      </c>
      <c r="H93" s="30" t="str">
        <f>+มีค!$I$37</f>
        <v>0.6043</v>
      </c>
      <c r="I93" s="10" t="str">
        <f>+เมย!$I$37</f>
        <v>0.6635</v>
      </c>
      <c r="J93" s="86" t="str">
        <f>+พค!$I$37</f>
        <v>0.5998</v>
      </c>
      <c r="K93" s="10" t="str">
        <f>+มิย!$I$37</f>
        <v>0.6797</v>
      </c>
      <c r="L93" s="40" t="str">
        <f>+กค!$I$37</f>
        <v>0.5338</v>
      </c>
      <c r="M93" s="10" t="str">
        <f>+สค!$I$37</f>
        <v>0.6272</v>
      </c>
      <c r="N93" s="10" t="str">
        <f>+กย!$I$37</f>
        <v>0.5311</v>
      </c>
      <c r="O93" s="13">
        <f t="shared" si="2"/>
        <v>0</v>
      </c>
      <c r="P93" s="13"/>
      <c r="Q93" s="68">
        <f>+O94/O96</f>
        <v>0.61835015974440888</v>
      </c>
      <c r="R93" s="14" t="s">
        <v>108</v>
      </c>
      <c r="S93" s="67"/>
      <c r="T93" s="129"/>
    </row>
    <row r="94" spans="1:20" x14ac:dyDescent="0.2">
      <c r="A94" s="64"/>
      <c r="B94" s="10" t="s">
        <v>109</v>
      </c>
      <c r="C94" s="10">
        <f>+C96*C93</f>
        <v>121.518</v>
      </c>
      <c r="D94" s="10">
        <f t="shared" ref="D94:N94" si="43">+D96*D93</f>
        <v>101.3189</v>
      </c>
      <c r="E94" s="10">
        <f t="shared" si="43"/>
        <v>103.0008</v>
      </c>
      <c r="F94" s="10">
        <f t="shared" si="43"/>
        <v>111.18230000000001</v>
      </c>
      <c r="G94" s="10">
        <f t="shared" si="43"/>
        <v>112.036</v>
      </c>
      <c r="H94" s="10">
        <f t="shared" si="43"/>
        <v>103.93959999999998</v>
      </c>
      <c r="I94" s="10">
        <f t="shared" si="43"/>
        <v>97.534499999999994</v>
      </c>
      <c r="J94" s="10">
        <f t="shared" si="43"/>
        <v>86.971000000000004</v>
      </c>
      <c r="K94" s="10">
        <f t="shared" si="43"/>
        <v>80.204599999999999</v>
      </c>
      <c r="L94" s="10">
        <f t="shared" si="43"/>
        <v>83.806600000000003</v>
      </c>
      <c r="M94" s="10">
        <f t="shared" si="43"/>
        <v>85.926400000000001</v>
      </c>
      <c r="N94" s="10">
        <f t="shared" si="43"/>
        <v>73.822900000000004</v>
      </c>
      <c r="O94" s="13">
        <f t="shared" si="2"/>
        <v>1161.2615999999998</v>
      </c>
      <c r="P94" s="13"/>
      <c r="Q94" s="65"/>
      <c r="R94" s="66"/>
      <c r="S94" s="67"/>
      <c r="T94" s="69"/>
    </row>
    <row r="95" spans="1:20" x14ac:dyDescent="0.2">
      <c r="A95" s="64"/>
      <c r="B95" s="10" t="s">
        <v>110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7">
        <f t="shared" si="2"/>
        <v>0</v>
      </c>
      <c r="P95" s="17"/>
      <c r="Q95" s="65"/>
      <c r="R95" s="66"/>
      <c r="S95" s="67"/>
      <c r="T95" s="69"/>
    </row>
    <row r="96" spans="1:20" x14ac:dyDescent="0.2">
      <c r="A96" s="64"/>
      <c r="B96" s="10" t="s">
        <v>111</v>
      </c>
      <c r="C96" s="16">
        <f>+ตค!$I$4</f>
        <v>180</v>
      </c>
      <c r="D96" s="124">
        <f>+พย!$I$4</f>
        <v>167</v>
      </c>
      <c r="E96" s="124">
        <f>+ธค!$I$4</f>
        <v>168</v>
      </c>
      <c r="F96" s="124">
        <f>+มค!$I$4</f>
        <v>163</v>
      </c>
      <c r="G96" s="16">
        <f>+กพ!$I$4</f>
        <v>185</v>
      </c>
      <c r="H96" s="16">
        <f>+มีค!$I$4</f>
        <v>172</v>
      </c>
      <c r="I96" s="16">
        <f>+เมย!$I$4</f>
        <v>147</v>
      </c>
      <c r="J96" s="16">
        <f>+พค!$I$4</f>
        <v>145</v>
      </c>
      <c r="K96" s="16">
        <f>+มิย!$I$4</f>
        <v>118</v>
      </c>
      <c r="L96" s="16">
        <f>+กค!$I$4</f>
        <v>157</v>
      </c>
      <c r="M96" s="16">
        <f>+สค!$I$4</f>
        <v>137</v>
      </c>
      <c r="N96" s="16">
        <f>+กย!$I$4</f>
        <v>139</v>
      </c>
      <c r="O96" s="17">
        <f t="shared" si="2"/>
        <v>1878</v>
      </c>
      <c r="P96" s="17"/>
      <c r="Q96" s="65"/>
      <c r="R96" s="66"/>
      <c r="S96" s="67"/>
      <c r="T96" s="69"/>
    </row>
    <row r="97" spans="1:20" x14ac:dyDescent="0.2">
      <c r="A97" s="64"/>
      <c r="B97" s="22" t="s">
        <v>112</v>
      </c>
      <c r="C97" s="23">
        <f>+ตค!$I$6</f>
        <v>1</v>
      </c>
      <c r="D97" s="23">
        <f>+พย!$I$5</f>
        <v>0</v>
      </c>
      <c r="E97" s="23">
        <f>+ธค!$I$5</f>
        <v>0</v>
      </c>
      <c r="F97" s="23">
        <f>+มค!$I$5</f>
        <v>0</v>
      </c>
      <c r="G97" s="23">
        <f>+กพ!$I$5</f>
        <v>0</v>
      </c>
      <c r="H97" s="23">
        <f>+มีค!$I$5</f>
        <v>0</v>
      </c>
      <c r="I97" s="23">
        <f>+เมย!$I$5</f>
        <v>0</v>
      </c>
      <c r="J97" s="23">
        <f>+พค!$I$5</f>
        <v>0</v>
      </c>
      <c r="K97" s="23">
        <f>+มิย!$I$5</f>
        <v>0</v>
      </c>
      <c r="L97" s="23">
        <f>+กค!$I$5</f>
        <v>0</v>
      </c>
      <c r="M97" s="23">
        <f>+สค!$I$5</f>
        <v>0</v>
      </c>
      <c r="N97" s="23">
        <f>+กย!$I$5</f>
        <v>0</v>
      </c>
      <c r="O97" s="22">
        <f t="shared" si="2"/>
        <v>1</v>
      </c>
      <c r="P97" s="22"/>
      <c r="Q97" s="65"/>
      <c r="R97" s="66"/>
      <c r="S97" s="67"/>
      <c r="T97" s="69"/>
    </row>
    <row r="98" spans="1:20" x14ac:dyDescent="0.2">
      <c r="A98" s="64"/>
      <c r="B98" s="45" t="s">
        <v>522</v>
      </c>
      <c r="C98" s="46">
        <f>+ตค!I8</f>
        <v>596</v>
      </c>
      <c r="D98" s="46">
        <f>+พย!I8</f>
        <v>623</v>
      </c>
      <c r="E98" s="46">
        <f>+ธค!I8</f>
        <v>631</v>
      </c>
      <c r="F98" s="46">
        <f>+มค!I8</f>
        <v>645</v>
      </c>
      <c r="G98" s="46">
        <f>+กพ!I8</f>
        <v>576</v>
      </c>
      <c r="H98" s="46">
        <f>+มีค!I8</f>
        <v>532</v>
      </c>
      <c r="I98" s="46">
        <f>+เมย!I8</f>
        <v>513</v>
      </c>
      <c r="J98" s="46">
        <f>+พค!I8</f>
        <v>952</v>
      </c>
      <c r="K98" s="46">
        <f>+มิย!I8</f>
        <v>358</v>
      </c>
      <c r="L98" s="46">
        <f>+กค!I8</f>
        <v>415</v>
      </c>
      <c r="M98" s="46">
        <f>+สค!I8</f>
        <v>366</v>
      </c>
      <c r="N98" s="46"/>
      <c r="O98" s="46">
        <f>SUM(C98:N98)</f>
        <v>6207</v>
      </c>
      <c r="P98" s="45"/>
      <c r="Q98" s="66">
        <v>3.42</v>
      </c>
      <c r="R98" s="123" t="s">
        <v>4206</v>
      </c>
      <c r="S98" s="67"/>
      <c r="T98" s="69"/>
    </row>
    <row r="99" spans="1:20" x14ac:dyDescent="0.2">
      <c r="A99" s="127" t="s">
        <v>532</v>
      </c>
      <c r="B99" s="49" t="s">
        <v>113</v>
      </c>
      <c r="C99" s="50" t="str">
        <f>+ตค!$I$46</f>
        <v>53.41</v>
      </c>
      <c r="D99" s="50" t="str">
        <f>+พย!$I$46</f>
        <v>57.69</v>
      </c>
      <c r="E99" s="50" t="str">
        <f>+ธค!$I$46</f>
        <v>56.54</v>
      </c>
      <c r="F99" s="50" t="str">
        <f>+มค!$I$46</f>
        <v>57.80</v>
      </c>
      <c r="G99" s="50" t="str">
        <f>+กพ!$I$46</f>
        <v>57.14</v>
      </c>
      <c r="H99" s="50" t="str">
        <f>+มีค!$I$46</f>
        <v>49.26</v>
      </c>
      <c r="I99" s="50" t="str">
        <f>+เมย!$I$46</f>
        <v>46.57</v>
      </c>
      <c r="J99" s="50" t="str">
        <f>+พค!$I$46</f>
        <v>52.51</v>
      </c>
      <c r="K99" s="50" t="str">
        <f>+มิย!$I$46</f>
        <v>32.96</v>
      </c>
      <c r="L99" s="50" t="str">
        <f>+กค!$I$46</f>
        <v>36.56</v>
      </c>
      <c r="M99" s="50" t="str">
        <f>+สค!$I$46</f>
        <v>31.99</v>
      </c>
      <c r="N99" s="50" t="str">
        <f>+กย!$I$46</f>
        <v>45.09</v>
      </c>
      <c r="O99" s="119">
        <f>+(O98*100)/(36*$Q$14)</f>
        <v>47.367216117216117</v>
      </c>
      <c r="P99" s="31"/>
      <c r="Q99" s="20"/>
      <c r="R99" s="18" t="s">
        <v>113</v>
      </c>
      <c r="S99" s="67"/>
      <c r="T99" s="69"/>
    </row>
    <row r="100" spans="1:20" x14ac:dyDescent="0.2">
      <c r="A100" s="127"/>
      <c r="B100" s="49" t="s">
        <v>114</v>
      </c>
      <c r="C100" s="50" t="str">
        <f>+ตค!$I$47</f>
        <v>4.78</v>
      </c>
      <c r="D100" s="50" t="str">
        <f>+พย!$I$47</f>
        <v>4.44</v>
      </c>
      <c r="E100" s="50" t="str">
        <f>+ธค!$I$47</f>
        <v>4.47</v>
      </c>
      <c r="F100" s="50" t="str">
        <f>+มค!$I$47</f>
        <v>4.39</v>
      </c>
      <c r="G100" s="50" t="str">
        <f>+กพ!$I$47</f>
        <v>5.08</v>
      </c>
      <c r="H100" s="50" t="str">
        <f>+มีค!$I$47</f>
        <v>4.69</v>
      </c>
      <c r="I100" s="50" t="str">
        <f>+เมย!$I$47</f>
        <v>3.97</v>
      </c>
      <c r="J100" s="50" t="str">
        <f>+พค!$I$47</f>
        <v>3.94</v>
      </c>
      <c r="K100" s="50" t="str">
        <f>+มิย!$I$47</f>
        <v>3.25</v>
      </c>
      <c r="L100" s="50" t="str">
        <f>+กค!$I$47</f>
        <v>4.28</v>
      </c>
      <c r="M100" s="50" t="str">
        <f>+สค!$I$47</f>
        <v>3.72</v>
      </c>
      <c r="N100" s="50" t="str">
        <f>+กย!$I$47</f>
        <v>3.69</v>
      </c>
      <c r="O100" s="119">
        <f>+O96/36</f>
        <v>52.166666666666664</v>
      </c>
      <c r="P100" s="31"/>
      <c r="Q100" s="20"/>
      <c r="R100" s="19" t="s">
        <v>114</v>
      </c>
      <c r="S100" s="67"/>
      <c r="T100" s="69"/>
    </row>
    <row r="101" spans="1:20" x14ac:dyDescent="0.2">
      <c r="A101" s="125" t="s">
        <v>531</v>
      </c>
      <c r="B101" s="51" t="s">
        <v>113</v>
      </c>
      <c r="C101" s="52">
        <f>+(C98*100)/(30*31)</f>
        <v>64.086021505376351</v>
      </c>
      <c r="D101" s="52">
        <f>+(D98*100)/(30*31)</f>
        <v>66.989247311827953</v>
      </c>
      <c r="E101" s="52">
        <f>+(E98*100)/(30*31)</f>
        <v>67.849462365591393</v>
      </c>
      <c r="F101" s="52">
        <f t="shared" ref="F101" si="44">+(F98*100)/(30*31)</f>
        <v>69.354838709677423</v>
      </c>
      <c r="G101" s="52">
        <f>+(G98*100)/(30*28)</f>
        <v>68.571428571428569</v>
      </c>
      <c r="H101" s="52">
        <f>+(H98*100)/(30*31)</f>
        <v>57.204301075268816</v>
      </c>
      <c r="I101" s="52">
        <f>+(I98*100)/(30*30)</f>
        <v>57</v>
      </c>
      <c r="J101" s="52">
        <f>+(J98*100)/(30*31)</f>
        <v>102.36559139784946</v>
      </c>
      <c r="K101" s="52">
        <f t="shared" ref="K101:N101" si="45">+(K98*100)/(30*28)</f>
        <v>42.61904761904762</v>
      </c>
      <c r="L101" s="52">
        <f>+(L98*100)/(30*31)</f>
        <v>44.623655913978496</v>
      </c>
      <c r="M101" s="52">
        <f>+(M98*100)/(30*31)</f>
        <v>39.354838709677416</v>
      </c>
      <c r="N101" s="52">
        <f t="shared" si="45"/>
        <v>0</v>
      </c>
      <c r="O101" s="53">
        <f>+(O98*100)/(30*$Q$14)</f>
        <v>56.840659340659343</v>
      </c>
      <c r="P101" s="31"/>
      <c r="Q101" s="94"/>
      <c r="R101" s="19"/>
      <c r="S101" s="67"/>
      <c r="T101" s="69"/>
    </row>
    <row r="102" spans="1:20" ht="15" thickBot="1" x14ac:dyDescent="0.25">
      <c r="A102" s="126"/>
      <c r="B102" s="70" t="s">
        <v>114</v>
      </c>
      <c r="C102" s="71">
        <f>+C96/30</f>
        <v>6</v>
      </c>
      <c r="D102" s="71">
        <f>+D96/30</f>
        <v>5.5666666666666664</v>
      </c>
      <c r="E102" s="71">
        <f>+E96/30</f>
        <v>5.6</v>
      </c>
      <c r="F102" s="71">
        <f t="shared" ref="F102:G102" si="46">+F96/30</f>
        <v>5.4333333333333336</v>
      </c>
      <c r="G102" s="71">
        <f t="shared" si="46"/>
        <v>6.166666666666667</v>
      </c>
      <c r="H102" s="71">
        <f t="shared" ref="H102:I102" si="47">+H96/30</f>
        <v>5.7333333333333334</v>
      </c>
      <c r="I102" s="71">
        <f t="shared" si="47"/>
        <v>4.9000000000000004</v>
      </c>
      <c r="J102" s="71">
        <f t="shared" ref="J102:N102" si="48">+J96/30</f>
        <v>4.833333333333333</v>
      </c>
      <c r="K102" s="71">
        <f t="shared" si="48"/>
        <v>3.9333333333333331</v>
      </c>
      <c r="L102" s="71">
        <f t="shared" si="48"/>
        <v>5.2333333333333334</v>
      </c>
      <c r="M102" s="71">
        <f t="shared" si="48"/>
        <v>4.5666666666666664</v>
      </c>
      <c r="N102" s="71">
        <f t="shared" si="48"/>
        <v>4.6333333333333337</v>
      </c>
      <c r="O102" s="53">
        <f>+O96/30</f>
        <v>62.6</v>
      </c>
      <c r="P102" s="73"/>
      <c r="Q102" s="96"/>
      <c r="R102" s="75"/>
      <c r="S102" s="76"/>
      <c r="T102" s="77"/>
    </row>
    <row r="103" spans="1:20" x14ac:dyDescent="0.2">
      <c r="A103" s="79" t="s">
        <v>93</v>
      </c>
      <c r="B103" s="58" t="s">
        <v>106</v>
      </c>
      <c r="C103" s="58" t="str">
        <f>+ตค!$J$36</f>
        <v>0.7528</v>
      </c>
      <c r="D103" s="58" t="str">
        <f>+พย!$J$36</f>
        <v>0.7170</v>
      </c>
      <c r="E103" s="58" t="str">
        <f>+ธค!$J$36</f>
        <v>0.6627</v>
      </c>
      <c r="F103" s="58" t="str">
        <f>+มค!$J$36</f>
        <v>0.6774</v>
      </c>
      <c r="G103" s="58" t="str">
        <f>+กพ!$J$36</f>
        <v>0.7137</v>
      </c>
      <c r="H103" s="58" t="str">
        <f>+มีค!$J$36</f>
        <v>0.6982</v>
      </c>
      <c r="I103" s="58" t="str">
        <f>+เมย!$J$36</f>
        <v>0.6744</v>
      </c>
      <c r="J103" s="58" t="str">
        <f>+พค!$J$36</f>
        <v>0.7186</v>
      </c>
      <c r="K103" s="58" t="str">
        <f>+มิย!$J$36</f>
        <v>0.7061</v>
      </c>
      <c r="L103" s="58" t="str">
        <f>+กค!$J$36</f>
        <v>0.6675</v>
      </c>
      <c r="M103" s="58" t="str">
        <f>+สค!$J$36</f>
        <v>0.7711</v>
      </c>
      <c r="N103" s="58" t="str">
        <f>+กย!$J$36</f>
        <v>0.6618</v>
      </c>
      <c r="O103" s="60">
        <f t="shared" si="2"/>
        <v>0</v>
      </c>
      <c r="P103" s="60"/>
      <c r="Q103" s="61">
        <f>+O104/O108</f>
        <v>0.70127879746835453</v>
      </c>
      <c r="R103" s="62" t="s">
        <v>106</v>
      </c>
      <c r="S103" s="63"/>
      <c r="T103" s="128">
        <v>0.6</v>
      </c>
    </row>
    <row r="104" spans="1:20" x14ac:dyDescent="0.2">
      <c r="A104" s="64"/>
      <c r="B104" s="10" t="s">
        <v>107</v>
      </c>
      <c r="C104" s="10">
        <f>+C108*C103</f>
        <v>150.56</v>
      </c>
      <c r="D104" s="10">
        <f t="shared" ref="D104:N104" si="49">+D108*D103</f>
        <v>119.02199999999999</v>
      </c>
      <c r="E104" s="10">
        <f t="shared" si="49"/>
        <v>127.90109999999999</v>
      </c>
      <c r="F104" s="10">
        <f t="shared" si="49"/>
        <v>126.6738</v>
      </c>
      <c r="G104" s="10">
        <f t="shared" si="49"/>
        <v>118.4742</v>
      </c>
      <c r="H104" s="10">
        <f t="shared" si="49"/>
        <v>152.20760000000001</v>
      </c>
      <c r="I104" s="10">
        <f t="shared" si="49"/>
        <v>123.4152</v>
      </c>
      <c r="J104" s="10">
        <f t="shared" si="49"/>
        <v>123.5992</v>
      </c>
      <c r="K104" s="10">
        <f t="shared" si="49"/>
        <v>134.86509999999998</v>
      </c>
      <c r="L104" s="10">
        <f t="shared" si="49"/>
        <v>115.47749999999999</v>
      </c>
      <c r="M104" s="10">
        <f t="shared" si="49"/>
        <v>132.6292</v>
      </c>
      <c r="N104" s="10">
        <f t="shared" si="49"/>
        <v>126.4038</v>
      </c>
      <c r="O104" s="13">
        <f t="shared" si="2"/>
        <v>1551.2287000000001</v>
      </c>
      <c r="P104" s="13"/>
      <c r="Q104" s="65"/>
      <c r="R104" s="66"/>
      <c r="S104" s="67"/>
      <c r="T104" s="129"/>
    </row>
    <row r="105" spans="1:20" x14ac:dyDescent="0.2">
      <c r="A105" s="64"/>
      <c r="B105" s="10" t="s">
        <v>108</v>
      </c>
      <c r="C105" s="10" t="str">
        <f>+ตค!$J$37</f>
        <v>0.7493</v>
      </c>
      <c r="D105" s="10" t="str">
        <f>+พย!$J$37</f>
        <v>0.7122</v>
      </c>
      <c r="E105" s="10" t="str">
        <f>+ธค!$J$37</f>
        <v>0.6599</v>
      </c>
      <c r="F105" s="10" t="str">
        <f>+มค!$J$37</f>
        <v>0.6784</v>
      </c>
      <c r="G105" s="10" t="str">
        <f>+กพ!$J$37</f>
        <v>0.7085</v>
      </c>
      <c r="H105" s="10" t="str">
        <f>+มีค!$J$37</f>
        <v>0.6934</v>
      </c>
      <c r="I105" s="10" t="str">
        <f>+เมย!$J$37</f>
        <v>0.6690</v>
      </c>
      <c r="J105" s="10" t="str">
        <f>+พค!$J$37</f>
        <v>0.7146</v>
      </c>
      <c r="K105" s="10" t="str">
        <f>+มิย!$J$37</f>
        <v>0.7037</v>
      </c>
      <c r="L105" s="10" t="str">
        <f>+กค!$J$37</f>
        <v>0.6612</v>
      </c>
      <c r="M105" s="10" t="str">
        <f>+สค!$J$37</f>
        <v>0.7667</v>
      </c>
      <c r="N105" s="10" t="str">
        <f>+กย!$J$37</f>
        <v>0.6582</v>
      </c>
      <c r="O105" s="13">
        <f t="shared" si="2"/>
        <v>0</v>
      </c>
      <c r="P105" s="13"/>
      <c r="Q105" s="68">
        <f>+O106/O108</f>
        <v>0.6974683544303798</v>
      </c>
      <c r="R105" s="14" t="s">
        <v>108</v>
      </c>
      <c r="S105" s="67"/>
      <c r="T105" s="129"/>
    </row>
    <row r="106" spans="1:20" x14ac:dyDescent="0.2">
      <c r="A106" s="64"/>
      <c r="B106" s="10" t="s">
        <v>109</v>
      </c>
      <c r="C106" s="10">
        <f>+C108*C105</f>
        <v>149.85999999999999</v>
      </c>
      <c r="D106" s="10">
        <f t="shared" ref="D106:N106" si="50">+D108*D105</f>
        <v>118.22520000000002</v>
      </c>
      <c r="E106" s="10">
        <f t="shared" si="50"/>
        <v>127.36070000000001</v>
      </c>
      <c r="F106" s="10">
        <f t="shared" si="50"/>
        <v>126.8608</v>
      </c>
      <c r="G106" s="10">
        <f t="shared" si="50"/>
        <v>117.611</v>
      </c>
      <c r="H106" s="10">
        <f t="shared" si="50"/>
        <v>151.16120000000001</v>
      </c>
      <c r="I106" s="10">
        <f t="shared" si="50"/>
        <v>122.42700000000001</v>
      </c>
      <c r="J106" s="10">
        <f t="shared" si="50"/>
        <v>122.91120000000001</v>
      </c>
      <c r="K106" s="10">
        <f t="shared" si="50"/>
        <v>134.4067</v>
      </c>
      <c r="L106" s="10">
        <f t="shared" si="50"/>
        <v>114.38760000000001</v>
      </c>
      <c r="M106" s="10">
        <f t="shared" si="50"/>
        <v>131.8724</v>
      </c>
      <c r="N106" s="10">
        <f t="shared" si="50"/>
        <v>125.7162</v>
      </c>
      <c r="O106" s="13">
        <f t="shared" si="2"/>
        <v>1542.8000000000002</v>
      </c>
      <c r="P106" s="13"/>
      <c r="Q106" s="65"/>
      <c r="R106" s="66"/>
      <c r="S106" s="67"/>
      <c r="T106" s="69"/>
    </row>
    <row r="107" spans="1:20" x14ac:dyDescent="0.2">
      <c r="A107" s="64"/>
      <c r="B107" s="10" t="s">
        <v>110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7">
        <f t="shared" si="2"/>
        <v>0</v>
      </c>
      <c r="P107" s="17"/>
      <c r="Q107" s="65"/>
      <c r="R107" s="66"/>
      <c r="S107" s="67"/>
      <c r="T107" s="69"/>
    </row>
    <row r="108" spans="1:20" x14ac:dyDescent="0.2">
      <c r="A108" s="64"/>
      <c r="B108" s="10" t="s">
        <v>111</v>
      </c>
      <c r="C108" s="16">
        <f>+ตค!$J$4</f>
        <v>200</v>
      </c>
      <c r="D108" s="16">
        <f>+พย!$J$4</f>
        <v>166</v>
      </c>
      <c r="E108" s="16">
        <f>+ธค!$J$4</f>
        <v>193</v>
      </c>
      <c r="F108" s="16">
        <f>+มค!$J$4</f>
        <v>187</v>
      </c>
      <c r="G108" s="16">
        <f>+กพ!$J$4</f>
        <v>166</v>
      </c>
      <c r="H108" s="16">
        <f>+มีค!$J$4</f>
        <v>218</v>
      </c>
      <c r="I108" s="16">
        <f>+เมย!$J$4</f>
        <v>183</v>
      </c>
      <c r="J108" s="16">
        <f>+พค!$J$4</f>
        <v>172</v>
      </c>
      <c r="K108" s="16">
        <f>+มิย!$J$4</f>
        <v>191</v>
      </c>
      <c r="L108" s="16">
        <f>+กค!$J$4</f>
        <v>173</v>
      </c>
      <c r="M108" s="16">
        <f>+สค!$J$4</f>
        <v>172</v>
      </c>
      <c r="N108" s="16">
        <f>+กย!$J$4</f>
        <v>191</v>
      </c>
      <c r="O108" s="17">
        <f t="shared" si="2"/>
        <v>2212</v>
      </c>
      <c r="P108" s="17"/>
      <c r="Q108" s="65"/>
      <c r="R108" s="66"/>
      <c r="S108" s="67"/>
      <c r="T108" s="69"/>
    </row>
    <row r="109" spans="1:20" x14ac:dyDescent="0.2">
      <c r="A109" s="64"/>
      <c r="B109" s="22" t="s">
        <v>112</v>
      </c>
      <c r="C109" s="23">
        <f>+ตค!$J$6</f>
        <v>5</v>
      </c>
      <c r="D109" s="23">
        <f>+พย!$J$5</f>
        <v>0</v>
      </c>
      <c r="E109" s="23">
        <f>+ธค!$J$5</f>
        <v>0</v>
      </c>
      <c r="F109" s="23">
        <f>+มค!$J$5</f>
        <v>0</v>
      </c>
      <c r="G109" s="23">
        <f>+กพ!$J$5</f>
        <v>0</v>
      </c>
      <c r="H109" s="23">
        <f>+มีค!$J$5</f>
        <v>0</v>
      </c>
      <c r="I109" s="23">
        <f>+เมย!$J$5</f>
        <v>0</v>
      </c>
      <c r="J109" s="23">
        <f>+พค!$J$5</f>
        <v>0</v>
      </c>
      <c r="K109" s="23">
        <f>+มิย!$J$5</f>
        <v>0</v>
      </c>
      <c r="L109" s="23">
        <f>+กค!$J$5</f>
        <v>0</v>
      </c>
      <c r="M109" s="23">
        <f>+สค!$J$5</f>
        <v>0</v>
      </c>
      <c r="N109" s="23">
        <f>+กย!$J$5</f>
        <v>0</v>
      </c>
      <c r="O109" s="22">
        <f t="shared" si="2"/>
        <v>5</v>
      </c>
      <c r="P109" s="22"/>
      <c r="Q109" s="65"/>
      <c r="R109" s="66"/>
      <c r="S109" s="67"/>
      <c r="T109" s="69"/>
    </row>
    <row r="110" spans="1:20" x14ac:dyDescent="0.2">
      <c r="A110" s="64"/>
      <c r="B110" s="45" t="s">
        <v>522</v>
      </c>
      <c r="C110" s="46">
        <f>+ตค!J8</f>
        <v>628</v>
      </c>
      <c r="D110" s="46">
        <f>+พย!J8</f>
        <v>551</v>
      </c>
      <c r="E110" s="46">
        <f>+ธค!J8</f>
        <v>589</v>
      </c>
      <c r="F110" s="46">
        <f>+มค!J8</f>
        <v>583</v>
      </c>
      <c r="G110" s="46">
        <f>+กพ!J8</f>
        <v>477</v>
      </c>
      <c r="H110" s="46">
        <f>+มีค!J8</f>
        <v>677</v>
      </c>
      <c r="I110" s="46">
        <f>+เมย!J8</f>
        <v>492</v>
      </c>
      <c r="J110" s="46">
        <f>+พค!J8</f>
        <v>559</v>
      </c>
      <c r="K110" s="46">
        <f>+มิย!J8</f>
        <v>638</v>
      </c>
      <c r="L110" s="46">
        <f>+กค!J8</f>
        <v>503</v>
      </c>
      <c r="M110" s="46">
        <f>+สค!J8</f>
        <v>593</v>
      </c>
      <c r="N110" s="46"/>
      <c r="O110" s="46">
        <f>SUM(C110:N110)</f>
        <v>6290</v>
      </c>
      <c r="P110" s="45"/>
      <c r="Q110" s="66">
        <v>3.09</v>
      </c>
      <c r="R110" s="123" t="s">
        <v>4206</v>
      </c>
      <c r="S110" s="67"/>
      <c r="T110" s="69"/>
    </row>
    <row r="111" spans="1:20" x14ac:dyDescent="0.2">
      <c r="A111" s="127" t="s">
        <v>530</v>
      </c>
      <c r="B111" s="49" t="s">
        <v>113</v>
      </c>
      <c r="C111" s="50" t="str">
        <f>+ตค!$J$46</f>
        <v>67.53</v>
      </c>
      <c r="D111" s="50" t="str">
        <f>+พย!$J$46</f>
        <v>61.22</v>
      </c>
      <c r="E111" s="50" t="str">
        <f>+ธค!$J$46</f>
        <v>63.01</v>
      </c>
      <c r="F111" s="50" t="str">
        <f>+มค!$J$46</f>
        <v>62.04</v>
      </c>
      <c r="G111" s="50" t="str">
        <f>+กพ!$J$46</f>
        <v>56.79</v>
      </c>
      <c r="H111" s="50" t="str">
        <f>+มีค!$J$46</f>
        <v>72.80</v>
      </c>
      <c r="I111" s="50" t="str">
        <f>+เมย!$J$46</f>
        <v>54.67</v>
      </c>
      <c r="J111" s="50" t="str">
        <f>+พค!$J$46</f>
        <v>60.11</v>
      </c>
      <c r="K111" s="50" t="str">
        <f>+มิย!$J$46</f>
        <v>70.89</v>
      </c>
      <c r="L111" s="50" t="str">
        <f>+กค!$J$46</f>
        <v>53.12</v>
      </c>
      <c r="M111" s="50" t="str">
        <f>+สค!$J$46</f>
        <v>62.58</v>
      </c>
      <c r="N111" s="50" t="str">
        <f>+กย!$J$46</f>
        <v>54.33</v>
      </c>
      <c r="O111" s="119">
        <f>+(O110*100)/(30*$Q$14)</f>
        <v>57.600732600732599</v>
      </c>
      <c r="P111" s="31"/>
      <c r="Q111" s="20"/>
      <c r="R111" s="18" t="s">
        <v>113</v>
      </c>
      <c r="S111" s="67"/>
      <c r="T111" s="69"/>
    </row>
    <row r="112" spans="1:20" ht="15" thickBot="1" x14ac:dyDescent="0.25">
      <c r="A112" s="127"/>
      <c r="B112" s="49" t="s">
        <v>114</v>
      </c>
      <c r="C112" s="50" t="str">
        <f>+ตค!$J$47</f>
        <v>6.40</v>
      </c>
      <c r="D112" s="50" t="str">
        <f>+พย!$J$47</f>
        <v>5.50</v>
      </c>
      <c r="E112" s="50" t="str">
        <f>+ธค!$J$47</f>
        <v>6.23</v>
      </c>
      <c r="F112" s="50" t="str">
        <f>+มค!$J$47</f>
        <v>6.17</v>
      </c>
      <c r="G112" s="50" t="str">
        <f>+กพ!$J$47</f>
        <v>5.50</v>
      </c>
      <c r="H112" s="50" t="str">
        <f>+มีค!$J$47</f>
        <v>7.20</v>
      </c>
      <c r="I112" s="50" t="str">
        <f>+เมย!$J$47</f>
        <v>6.03</v>
      </c>
      <c r="J112" s="50" t="str">
        <f>+พค!$J$47</f>
        <v>5.70</v>
      </c>
      <c r="K112" s="50" t="str">
        <f>+มิย!$J$47</f>
        <v>6.27</v>
      </c>
      <c r="L112" s="50" t="str">
        <f>+กค!$J$47</f>
        <v>5.67</v>
      </c>
      <c r="M112" s="50" t="str">
        <f>+สค!$J$47</f>
        <v>5.60</v>
      </c>
      <c r="N112" s="50" t="str">
        <f>+กย!$J$47</f>
        <v>6.30</v>
      </c>
      <c r="O112" s="119">
        <f>+O108/30</f>
        <v>73.733333333333334</v>
      </c>
      <c r="P112" s="31"/>
      <c r="Q112" s="20"/>
      <c r="R112" s="19" t="s">
        <v>114</v>
      </c>
      <c r="S112" s="67"/>
      <c r="T112" s="69"/>
    </row>
    <row r="113" spans="1:20" x14ac:dyDescent="0.2">
      <c r="A113" s="79" t="s">
        <v>94</v>
      </c>
      <c r="B113" s="58" t="s">
        <v>106</v>
      </c>
      <c r="C113" s="59" t="str">
        <f>+ตค!$K$36</f>
        <v>0.5779</v>
      </c>
      <c r="D113" s="58" t="str">
        <f>+พย!$K$36</f>
        <v>0.6363</v>
      </c>
      <c r="E113" s="58" t="str">
        <f>+ธค!$K$36</f>
        <v>0.6613</v>
      </c>
      <c r="F113" s="58" t="str">
        <f>+มค!$K$36</f>
        <v>0.7477</v>
      </c>
      <c r="G113" s="58" t="str">
        <f>+กพ!$K$36</f>
        <v>0.6978</v>
      </c>
      <c r="H113" s="58" t="str">
        <f>+มีค!$K$36</f>
        <v>0.7342</v>
      </c>
      <c r="I113" s="58" t="str">
        <f>+เมย!$K$36</f>
        <v>0.6357</v>
      </c>
      <c r="J113" s="58" t="str">
        <f>+พค!$K$36</f>
        <v>0.6248</v>
      </c>
      <c r="K113" s="58" t="str">
        <f>+มิย!$K$36</f>
        <v>0.7088</v>
      </c>
      <c r="L113" s="58" t="str">
        <f>+กค!$K$36</f>
        <v>0.7314</v>
      </c>
      <c r="M113" s="58" t="str">
        <f>+สค!$K$36</f>
        <v>0.6791</v>
      </c>
      <c r="N113" s="58" t="str">
        <f>+กย!$K$36</f>
        <v>0.6034</v>
      </c>
      <c r="O113" s="60">
        <f t="shared" si="2"/>
        <v>0</v>
      </c>
      <c r="P113" s="60"/>
      <c r="Q113" s="61">
        <f>+O114/O118</f>
        <v>0.66855133171912839</v>
      </c>
      <c r="R113" s="62" t="s">
        <v>106</v>
      </c>
      <c r="S113" s="63"/>
      <c r="T113" s="128">
        <v>0.6</v>
      </c>
    </row>
    <row r="114" spans="1:20" x14ac:dyDescent="0.2">
      <c r="A114" s="64"/>
      <c r="B114" s="10" t="s">
        <v>107</v>
      </c>
      <c r="C114" s="10">
        <f>+C118*C113</f>
        <v>154.29929999999999</v>
      </c>
      <c r="D114" s="10">
        <f t="shared" ref="D114:N114" si="51">+D118*D113</f>
        <v>160.98390000000001</v>
      </c>
      <c r="E114" s="10">
        <f t="shared" si="51"/>
        <v>137.5504</v>
      </c>
      <c r="F114" s="10">
        <f t="shared" si="51"/>
        <v>174.96180000000001</v>
      </c>
      <c r="G114" s="10">
        <f t="shared" si="51"/>
        <v>156.30719999999999</v>
      </c>
      <c r="H114" s="10">
        <f t="shared" si="51"/>
        <v>158.5872</v>
      </c>
      <c r="I114" s="10">
        <f t="shared" si="51"/>
        <v>146.21100000000001</v>
      </c>
      <c r="J114" s="10">
        <f t="shared" si="51"/>
        <v>159.94880000000001</v>
      </c>
      <c r="K114" s="10">
        <f t="shared" si="51"/>
        <v>149.55680000000001</v>
      </c>
      <c r="L114" s="10">
        <f t="shared" si="51"/>
        <v>205.52340000000001</v>
      </c>
      <c r="M114" s="10">
        <f t="shared" si="51"/>
        <v>184.0361</v>
      </c>
      <c r="N114" s="10">
        <f t="shared" si="51"/>
        <v>144.816</v>
      </c>
      <c r="O114" s="13">
        <f t="shared" si="2"/>
        <v>1932.7819000000002</v>
      </c>
      <c r="P114" s="13"/>
      <c r="Q114" s="65"/>
      <c r="R114" s="66"/>
      <c r="S114" s="67"/>
      <c r="T114" s="129"/>
    </row>
    <row r="115" spans="1:20" x14ac:dyDescent="0.2">
      <c r="A115" s="64"/>
      <c r="B115" s="10" t="s">
        <v>108</v>
      </c>
      <c r="C115" s="40" t="str">
        <f>+ตค!$K$37</f>
        <v>0.5747</v>
      </c>
      <c r="D115" s="10" t="str">
        <f>+พย!$K$37</f>
        <v>0.6325</v>
      </c>
      <c r="E115" s="10" t="str">
        <f>+ธค!$K$37</f>
        <v>0.6602</v>
      </c>
      <c r="F115" s="10" t="str">
        <f>+มค!$K$37</f>
        <v>0.7448</v>
      </c>
      <c r="G115" s="10" t="str">
        <f>+กพ!$K$37</f>
        <v>0.6963</v>
      </c>
      <c r="H115" s="10" t="str">
        <f>+มีค!$K$37</f>
        <v>0.7323</v>
      </c>
      <c r="I115" s="10" t="str">
        <f>+เมย!$K$37</f>
        <v>0.6345</v>
      </c>
      <c r="J115" s="10" t="str">
        <f>+พค!$K$37</f>
        <v>0.6221</v>
      </c>
      <c r="K115" s="10" t="str">
        <f>+มิย!$K$37</f>
        <v>0.7068</v>
      </c>
      <c r="L115" s="10" t="str">
        <f>+กค!$K$37</f>
        <v>0.7296</v>
      </c>
      <c r="M115" s="10" t="str">
        <f>+สค!$K$37</f>
        <v>0.6757</v>
      </c>
      <c r="N115" s="10" t="str">
        <f>+กย!$K$37</f>
        <v>0.6011</v>
      </c>
      <c r="O115" s="13">
        <f t="shared" si="2"/>
        <v>0</v>
      </c>
      <c r="P115" s="13"/>
      <c r="Q115" s="68">
        <f>+O116/O118</f>
        <v>0.66618606018678661</v>
      </c>
      <c r="R115" s="14" t="s">
        <v>108</v>
      </c>
      <c r="S115" s="67"/>
      <c r="T115" s="129"/>
    </row>
    <row r="116" spans="1:20" x14ac:dyDescent="0.2">
      <c r="A116" s="64"/>
      <c r="B116" s="10" t="s">
        <v>109</v>
      </c>
      <c r="C116" s="10">
        <f>+C118*C115</f>
        <v>153.44489999999999</v>
      </c>
      <c r="D116" s="10">
        <f t="shared" ref="D116:N116" si="52">+D118*D115</f>
        <v>160.02249999999998</v>
      </c>
      <c r="E116" s="10">
        <f t="shared" si="52"/>
        <v>137.32159999999999</v>
      </c>
      <c r="F116" s="10">
        <f t="shared" si="52"/>
        <v>174.28319999999999</v>
      </c>
      <c r="G116" s="10">
        <f t="shared" si="52"/>
        <v>155.97120000000001</v>
      </c>
      <c r="H116" s="10">
        <f t="shared" si="52"/>
        <v>158.17679999999999</v>
      </c>
      <c r="I116" s="10">
        <f t="shared" si="52"/>
        <v>145.935</v>
      </c>
      <c r="J116" s="10">
        <f t="shared" si="52"/>
        <v>159.2576</v>
      </c>
      <c r="K116" s="10">
        <f t="shared" si="52"/>
        <v>149.13479999999998</v>
      </c>
      <c r="L116" s="10">
        <f t="shared" si="52"/>
        <v>205.01760000000002</v>
      </c>
      <c r="M116" s="10">
        <f t="shared" si="52"/>
        <v>183.1147</v>
      </c>
      <c r="N116" s="10">
        <f t="shared" si="52"/>
        <v>144.26399999999998</v>
      </c>
      <c r="O116" s="13">
        <f t="shared" si="2"/>
        <v>1925.9439</v>
      </c>
      <c r="P116" s="13"/>
      <c r="Q116" s="65"/>
      <c r="R116" s="66"/>
      <c r="S116" s="67"/>
      <c r="T116" s="69"/>
    </row>
    <row r="117" spans="1:20" x14ac:dyDescent="0.2">
      <c r="A117" s="64"/>
      <c r="B117" s="10" t="s">
        <v>110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7">
        <f t="shared" si="2"/>
        <v>0</v>
      </c>
      <c r="P117" s="17"/>
      <c r="Q117" s="65"/>
      <c r="R117" s="66"/>
      <c r="S117" s="67"/>
      <c r="T117" s="69"/>
    </row>
    <row r="118" spans="1:20" x14ac:dyDescent="0.2">
      <c r="A118" s="64"/>
      <c r="B118" s="10" t="s">
        <v>111</v>
      </c>
      <c r="C118" s="16">
        <f>+ตค!$K$4</f>
        <v>267</v>
      </c>
      <c r="D118" s="16">
        <f>+พย!$K$4</f>
        <v>253</v>
      </c>
      <c r="E118" s="16">
        <f>+ธค!$K$4</f>
        <v>208</v>
      </c>
      <c r="F118" s="16">
        <f>+มค!$K$4</f>
        <v>234</v>
      </c>
      <c r="G118" s="16">
        <f>+กพ!$K$4</f>
        <v>224</v>
      </c>
      <c r="H118" s="16">
        <f>+มีค!$K$4</f>
        <v>216</v>
      </c>
      <c r="I118" s="16">
        <f>+เมย!$K$4</f>
        <v>230</v>
      </c>
      <c r="J118" s="16">
        <f>+พค!$K$4</f>
        <v>256</v>
      </c>
      <c r="K118" s="16">
        <f>+มิย!$K$4</f>
        <v>211</v>
      </c>
      <c r="L118" s="16">
        <f>+กค!$K$4</f>
        <v>281</v>
      </c>
      <c r="M118" s="16">
        <f>+สค!$K$4</f>
        <v>271</v>
      </c>
      <c r="N118" s="16">
        <f>+กย!$K$4</f>
        <v>240</v>
      </c>
      <c r="O118" s="17">
        <f t="shared" si="2"/>
        <v>2891</v>
      </c>
      <c r="P118" s="17"/>
      <c r="Q118" s="65"/>
      <c r="R118" s="66"/>
      <c r="S118" s="67"/>
      <c r="T118" s="69"/>
    </row>
    <row r="119" spans="1:20" x14ac:dyDescent="0.2">
      <c r="A119" s="64"/>
      <c r="B119" s="22" t="s">
        <v>112</v>
      </c>
      <c r="C119" s="23">
        <f>+ตค!$K$6</f>
        <v>1</v>
      </c>
      <c r="D119" s="23">
        <f>+พย!$K$5</f>
        <v>0</v>
      </c>
      <c r="E119" s="23">
        <f>+ธค!$K$5</f>
        <v>0</v>
      </c>
      <c r="F119" s="23">
        <f>+มค!$K$5</f>
        <v>0</v>
      </c>
      <c r="G119" s="23">
        <f>+กพ!$K$5</f>
        <v>0</v>
      </c>
      <c r="H119" s="23">
        <f>+มีค!$K$5</f>
        <v>0</v>
      </c>
      <c r="I119" s="23">
        <f>+เมย!$K$5</f>
        <v>0</v>
      </c>
      <c r="J119" s="23">
        <f>+พค!$K$5</f>
        <v>0</v>
      </c>
      <c r="K119" s="23">
        <f>+มิย!$K$5</f>
        <v>0</v>
      </c>
      <c r="L119" s="23">
        <f>+กค!$K$5</f>
        <v>0</v>
      </c>
      <c r="M119" s="23">
        <f>+สค!$K$5</f>
        <v>0</v>
      </c>
      <c r="N119" s="23">
        <f>+กย!$K$5</f>
        <v>0</v>
      </c>
      <c r="O119" s="22">
        <f t="shared" si="2"/>
        <v>1</v>
      </c>
      <c r="P119" s="22"/>
      <c r="Q119" s="65"/>
      <c r="R119" s="66"/>
      <c r="S119" s="67"/>
      <c r="T119" s="69"/>
    </row>
    <row r="120" spans="1:20" x14ac:dyDescent="0.2">
      <c r="A120" s="64"/>
      <c r="B120" s="45" t="s">
        <v>522</v>
      </c>
      <c r="C120" s="46">
        <f>+ตค!K8</f>
        <v>789</v>
      </c>
      <c r="D120" s="46">
        <f>+พย!K8</f>
        <v>891</v>
      </c>
      <c r="E120" s="46">
        <f>+ธค!K8</f>
        <v>744</v>
      </c>
      <c r="F120" s="46">
        <f>+มค!K8</f>
        <v>898</v>
      </c>
      <c r="G120" s="46">
        <f>+กพ!K8</f>
        <v>739</v>
      </c>
      <c r="H120" s="46">
        <f>+มีค!K8</f>
        <v>895</v>
      </c>
      <c r="I120" s="46">
        <f>+เมย!K8</f>
        <v>817</v>
      </c>
      <c r="J120" s="46">
        <f>+พค!K8</f>
        <v>804</v>
      </c>
      <c r="K120" s="46">
        <f>+มิย!K8</f>
        <v>820</v>
      </c>
      <c r="L120" s="46">
        <f>+กค!K8</f>
        <v>1281</v>
      </c>
      <c r="M120" s="46">
        <f>+สค!K8</f>
        <v>969</v>
      </c>
      <c r="N120" s="46"/>
      <c r="O120" s="46">
        <f>SUM(C120:N120)</f>
        <v>9647</v>
      </c>
      <c r="P120" s="45"/>
      <c r="Q120" s="66">
        <v>3.7</v>
      </c>
      <c r="R120" s="123" t="s">
        <v>4206</v>
      </c>
      <c r="S120" s="67"/>
      <c r="T120" s="69"/>
    </row>
    <row r="121" spans="1:20" x14ac:dyDescent="0.2">
      <c r="A121" s="127" t="s">
        <v>537</v>
      </c>
      <c r="B121" s="49" t="s">
        <v>113</v>
      </c>
      <c r="C121" s="50" t="str">
        <f>+ตค!$K$46</f>
        <v>55.33</v>
      </c>
      <c r="D121" s="50" t="str">
        <f>+พย!$K$46</f>
        <v>64.57</v>
      </c>
      <c r="E121" s="50" t="str">
        <f>+ธค!$K$46</f>
        <v>52.17</v>
      </c>
      <c r="F121" s="50" t="str">
        <f>+มค!$K$46</f>
        <v>61.85</v>
      </c>
      <c r="G121" s="50" t="str">
        <f>+กพ!$K$46</f>
        <v>57.38</v>
      </c>
      <c r="H121" s="50" t="str">
        <f>+มีค!$K$46</f>
        <v>62.76</v>
      </c>
      <c r="I121" s="50" t="str">
        <f>+เมย!$K$46</f>
        <v>59.20</v>
      </c>
      <c r="J121" s="50" t="str">
        <f>+พค!$K$46</f>
        <v>56.38</v>
      </c>
      <c r="K121" s="50" t="str">
        <f>+มิย!$K$46</f>
        <v>59.42</v>
      </c>
      <c r="L121" s="50" t="str">
        <f>+กค!$K$46</f>
        <v>88.64</v>
      </c>
      <c r="M121" s="50" t="str">
        <f>+สค!$K$46</f>
        <v>67.32</v>
      </c>
      <c r="N121" s="50" t="str">
        <f>+กย!$K$46</f>
        <v>63.99</v>
      </c>
      <c r="O121" s="119">
        <f>+(O120*100)/(46*$Q$14)</f>
        <v>57.614667940754899</v>
      </c>
      <c r="P121" s="31"/>
      <c r="Q121" s="20"/>
      <c r="R121" s="18" t="s">
        <v>113</v>
      </c>
      <c r="S121" s="67"/>
      <c r="T121" s="69"/>
    </row>
    <row r="122" spans="1:20" x14ac:dyDescent="0.2">
      <c r="A122" s="127"/>
      <c r="B122" s="49" t="s">
        <v>114</v>
      </c>
      <c r="C122" s="50" t="str">
        <f>+ตค!$K$47</f>
        <v>5.63</v>
      </c>
      <c r="D122" s="50" t="str">
        <f>+พย!$K$47</f>
        <v>5.22</v>
      </c>
      <c r="E122" s="50" t="str">
        <f>+ธค!$K$47</f>
        <v>4.39</v>
      </c>
      <c r="F122" s="50" t="str">
        <f>+มค!$K$47</f>
        <v>4.93</v>
      </c>
      <c r="G122" s="50" t="str">
        <f>+กพ!$K$47</f>
        <v>4.72</v>
      </c>
      <c r="H122" s="50" t="str">
        <f>+มีค!$K$47</f>
        <v>4.52</v>
      </c>
      <c r="I122" s="50" t="str">
        <f>+เมย!$K$47</f>
        <v>4.89</v>
      </c>
      <c r="J122" s="50" t="str">
        <f>+พค!$K$47</f>
        <v>5.33</v>
      </c>
      <c r="K122" s="50" t="str">
        <f>+มิย!$K$47</f>
        <v>4.43</v>
      </c>
      <c r="L122" s="50" t="str">
        <f>+กค!$K$47</f>
        <v>5.96</v>
      </c>
      <c r="M122" s="50" t="str">
        <f>+สค!$K$47</f>
        <v>5.83</v>
      </c>
      <c r="N122" s="50" t="str">
        <f>+กย!$K$47</f>
        <v>5.04</v>
      </c>
      <c r="O122" s="119">
        <f>+O118/46</f>
        <v>62.847826086956523</v>
      </c>
      <c r="P122" s="31"/>
      <c r="Q122" s="20"/>
      <c r="R122" s="19" t="s">
        <v>114</v>
      </c>
      <c r="S122" s="67"/>
      <c r="T122" s="69"/>
    </row>
    <row r="123" spans="1:20" x14ac:dyDescent="0.2">
      <c r="A123" s="125" t="s">
        <v>531</v>
      </c>
      <c r="B123" s="51" t="s">
        <v>113</v>
      </c>
      <c r="C123" s="52">
        <f>+(C120*100)/(30*31)</f>
        <v>84.838709677419359</v>
      </c>
      <c r="D123" s="52">
        <f>+(D120*100)/(30*31)</f>
        <v>95.806451612903231</v>
      </c>
      <c r="E123" s="52">
        <f>+(E120*100)/(30*31)</f>
        <v>80</v>
      </c>
      <c r="F123" s="52">
        <f t="shared" ref="F123" si="53">+(F120*100)/(30*31)</f>
        <v>96.55913978494624</v>
      </c>
      <c r="G123" s="52">
        <f>+(G120*100)/(30*28)</f>
        <v>87.976190476190482</v>
      </c>
      <c r="H123" s="52">
        <f>+(H120*100)/(30*31)</f>
        <v>96.236559139784944</v>
      </c>
      <c r="I123" s="52">
        <f>+(I120*100)/(30*30)</f>
        <v>90.777777777777771</v>
      </c>
      <c r="J123" s="52">
        <f>+(J120*100)/(30*31)</f>
        <v>86.451612903225808</v>
      </c>
      <c r="K123" s="52">
        <f>+(K120*100)/(30*31)</f>
        <v>88.172043010752688</v>
      </c>
      <c r="L123" s="52">
        <f>+(L120*100)/(30*31)</f>
        <v>137.74193548387098</v>
      </c>
      <c r="M123" s="52">
        <f>+(M120*100)/(30*31)</f>
        <v>104.19354838709677</v>
      </c>
      <c r="N123" s="52">
        <f t="shared" ref="N123" si="54">+(N120*100)/(30*28)</f>
        <v>0</v>
      </c>
      <c r="O123" s="53">
        <f>+(O120*100)/(30*$Q$14)</f>
        <v>88.342490842490847</v>
      </c>
      <c r="P123" s="31"/>
      <c r="Q123" s="94"/>
      <c r="R123" s="19"/>
      <c r="S123" s="67"/>
      <c r="T123" s="69"/>
    </row>
    <row r="124" spans="1:20" ht="15" thickBot="1" x14ac:dyDescent="0.25">
      <c r="A124" s="126"/>
      <c r="B124" s="70" t="s">
        <v>114</v>
      </c>
      <c r="C124" s="71">
        <f>+C118/30</f>
        <v>8.9</v>
      </c>
      <c r="D124" s="71">
        <f>+D118/30</f>
        <v>8.4333333333333336</v>
      </c>
      <c r="E124" s="71">
        <f>+E118/30</f>
        <v>6.9333333333333336</v>
      </c>
      <c r="F124" s="71">
        <f t="shared" ref="F124:G124" si="55">+F118/30</f>
        <v>7.8</v>
      </c>
      <c r="G124" s="71">
        <f t="shared" si="55"/>
        <v>7.4666666666666668</v>
      </c>
      <c r="H124" s="71">
        <f t="shared" ref="H124:I124" si="56">+H118/30</f>
        <v>7.2</v>
      </c>
      <c r="I124" s="71">
        <f t="shared" si="56"/>
        <v>7.666666666666667</v>
      </c>
      <c r="J124" s="71">
        <f t="shared" ref="J124:N124" si="57">+J118/30</f>
        <v>8.5333333333333332</v>
      </c>
      <c r="K124" s="71">
        <f t="shared" ref="K124" si="58">+K118/30</f>
        <v>7.0333333333333332</v>
      </c>
      <c r="L124" s="71">
        <f t="shared" si="57"/>
        <v>9.3666666666666671</v>
      </c>
      <c r="M124" s="71">
        <f t="shared" si="57"/>
        <v>9.0333333333333332</v>
      </c>
      <c r="N124" s="71">
        <f t="shared" si="57"/>
        <v>8</v>
      </c>
      <c r="O124" s="53">
        <f>+O118/30</f>
        <v>96.36666666666666</v>
      </c>
      <c r="P124" s="73"/>
      <c r="Q124" s="96"/>
      <c r="R124" s="75"/>
      <c r="S124" s="76"/>
      <c r="T124" s="77"/>
    </row>
    <row r="125" spans="1:20" x14ac:dyDescent="0.2">
      <c r="A125" s="79" t="s">
        <v>95</v>
      </c>
      <c r="B125" s="58" t="s">
        <v>106</v>
      </c>
      <c r="C125" s="58" t="str">
        <f>+ตค!$L$36</f>
        <v>0.6857</v>
      </c>
      <c r="D125" s="58" t="str">
        <f>+พย!$L$36</f>
        <v>0.7042</v>
      </c>
      <c r="E125" s="58" t="str">
        <f>+ธค!$L$36</f>
        <v>0.7293</v>
      </c>
      <c r="F125" s="58" t="str">
        <f>+มค!$L$36</f>
        <v>0.7106</v>
      </c>
      <c r="G125" s="85" t="str">
        <f>+กพ!$L$36</f>
        <v>0.5568</v>
      </c>
      <c r="H125" s="58" t="str">
        <f>+มีค!$L$36</f>
        <v>0.6864</v>
      </c>
      <c r="I125" s="58" t="str">
        <f>+เมย!$L$36</f>
        <v>0.6467</v>
      </c>
      <c r="J125" s="58" t="str">
        <f>+พค!$L$36</f>
        <v>0.6248</v>
      </c>
      <c r="K125" s="58" t="str">
        <f>+มิย!$L$36</f>
        <v>0.7018</v>
      </c>
      <c r="L125" s="58" t="str">
        <f>+กค!$L$36</f>
        <v>0.7016</v>
      </c>
      <c r="M125" s="85" t="str">
        <f>+สค!$L$36</f>
        <v>0.5884</v>
      </c>
      <c r="N125" s="58" t="str">
        <f>+กย!$L$36</f>
        <v>0.6361</v>
      </c>
      <c r="O125" s="60">
        <f t="shared" si="2"/>
        <v>0</v>
      </c>
      <c r="P125" s="60"/>
      <c r="Q125" s="61">
        <f>+O126/O130</f>
        <v>0.65855702280912365</v>
      </c>
      <c r="R125" s="62" t="s">
        <v>106</v>
      </c>
      <c r="S125" s="63"/>
      <c r="T125" s="128">
        <v>0.6</v>
      </c>
    </row>
    <row r="126" spans="1:20" x14ac:dyDescent="0.2">
      <c r="A126" s="64"/>
      <c r="B126" s="10" t="s">
        <v>107</v>
      </c>
      <c r="C126" s="10">
        <f>+C130*C125</f>
        <v>74.741299999999995</v>
      </c>
      <c r="D126" s="10">
        <f t="shared" ref="D126:N126" si="59">+D130*D125</f>
        <v>66.194800000000001</v>
      </c>
      <c r="E126" s="10">
        <f t="shared" si="59"/>
        <v>67.8249</v>
      </c>
      <c r="F126" s="10">
        <f t="shared" si="59"/>
        <v>114.4066</v>
      </c>
      <c r="G126" s="10">
        <f t="shared" si="59"/>
        <v>86.303999999999988</v>
      </c>
      <c r="H126" s="10">
        <f t="shared" si="59"/>
        <v>85.113600000000005</v>
      </c>
      <c r="I126" s="10">
        <f t="shared" si="59"/>
        <v>106.70550000000001</v>
      </c>
      <c r="J126" s="10">
        <f t="shared" si="59"/>
        <v>98.718400000000003</v>
      </c>
      <c r="K126" s="10">
        <f t="shared" si="59"/>
        <v>100.3574</v>
      </c>
      <c r="L126" s="10">
        <f t="shared" si="59"/>
        <v>100.3288</v>
      </c>
      <c r="M126" s="10">
        <f t="shared" si="59"/>
        <v>95.320800000000006</v>
      </c>
      <c r="N126" s="10">
        <f t="shared" si="59"/>
        <v>101.1399</v>
      </c>
      <c r="O126" s="13">
        <f t="shared" si="2"/>
        <v>1097.1559999999999</v>
      </c>
      <c r="P126" s="13"/>
      <c r="Q126" s="65"/>
      <c r="R126" s="66"/>
      <c r="S126" s="67"/>
      <c r="T126" s="129"/>
    </row>
    <row r="127" spans="1:20" x14ac:dyDescent="0.2">
      <c r="A127" s="64"/>
      <c r="B127" s="10" t="s">
        <v>108</v>
      </c>
      <c r="C127" s="10" t="str">
        <f>+ตค!$L$37</f>
        <v>0.6824</v>
      </c>
      <c r="D127" s="10" t="str">
        <f>+พย!$L$37</f>
        <v>0.7110</v>
      </c>
      <c r="E127" s="10" t="str">
        <f>+ธค!$L$37</f>
        <v>0.7294</v>
      </c>
      <c r="F127" s="10" t="str">
        <f>+มค!$L$37</f>
        <v>0.7080</v>
      </c>
      <c r="G127" s="86" t="str">
        <f>+กพ!$L$37</f>
        <v>0.5547</v>
      </c>
      <c r="H127" s="10" t="str">
        <f>+มีค!$L$37</f>
        <v>0.6855</v>
      </c>
      <c r="I127" s="10" t="str">
        <f>+เมย!$L$37</f>
        <v>0.6439</v>
      </c>
      <c r="J127" s="10" t="str">
        <f>+พค!$L$37</f>
        <v>0.6221</v>
      </c>
      <c r="K127" s="10" t="str">
        <f>+มิย!$L$37</f>
        <v>0.6980</v>
      </c>
      <c r="L127" s="10" t="str">
        <f>+กค!$L$37</f>
        <v>0.6989</v>
      </c>
      <c r="M127" s="86" t="str">
        <f>+สค!$L$37</f>
        <v>0.5857</v>
      </c>
      <c r="N127" s="10" t="str">
        <f>+กย!$L$37</f>
        <v>0.6344</v>
      </c>
      <c r="O127" s="13">
        <f t="shared" si="2"/>
        <v>0</v>
      </c>
      <c r="P127" s="13"/>
      <c r="Q127" s="68">
        <f>+O128/O130</f>
        <v>0.65670066026410556</v>
      </c>
      <c r="R127" s="14" t="s">
        <v>108</v>
      </c>
      <c r="S127" s="67"/>
      <c r="T127" s="129"/>
    </row>
    <row r="128" spans="1:20" x14ac:dyDescent="0.2">
      <c r="A128" s="64"/>
      <c r="B128" s="10" t="s">
        <v>109</v>
      </c>
      <c r="C128" s="10">
        <f>+C130*C127</f>
        <v>74.381600000000006</v>
      </c>
      <c r="D128" s="10">
        <f t="shared" ref="D128:N128" si="60">+D130*D127</f>
        <v>66.834000000000003</v>
      </c>
      <c r="E128" s="10">
        <f t="shared" si="60"/>
        <v>67.83420000000001</v>
      </c>
      <c r="F128" s="10">
        <f t="shared" si="60"/>
        <v>113.988</v>
      </c>
      <c r="G128" s="10">
        <f t="shared" si="60"/>
        <v>85.978499999999997</v>
      </c>
      <c r="H128" s="10">
        <f t="shared" si="60"/>
        <v>85.001999999999995</v>
      </c>
      <c r="I128" s="10">
        <f t="shared" si="60"/>
        <v>106.24350000000001</v>
      </c>
      <c r="J128" s="10">
        <f t="shared" si="60"/>
        <v>98.291799999999995</v>
      </c>
      <c r="K128" s="10">
        <f t="shared" si="60"/>
        <v>99.813999999999993</v>
      </c>
      <c r="L128" s="10">
        <f t="shared" si="60"/>
        <v>99.942700000000002</v>
      </c>
      <c r="M128" s="10">
        <f t="shared" si="60"/>
        <v>94.883399999999995</v>
      </c>
      <c r="N128" s="10">
        <f t="shared" si="60"/>
        <v>100.86959999999999</v>
      </c>
      <c r="O128" s="13">
        <f t="shared" si="2"/>
        <v>1094.0632999999998</v>
      </c>
      <c r="P128" s="13"/>
      <c r="Q128" s="65"/>
      <c r="R128" s="66"/>
      <c r="S128" s="67"/>
      <c r="T128" s="69"/>
    </row>
    <row r="129" spans="1:20" x14ac:dyDescent="0.2">
      <c r="A129" s="64"/>
      <c r="B129" s="10" t="s">
        <v>110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7">
        <f t="shared" si="2"/>
        <v>0</v>
      </c>
      <c r="P129" s="17"/>
      <c r="Q129" s="65"/>
      <c r="R129" s="66"/>
      <c r="S129" s="67"/>
      <c r="T129" s="69"/>
    </row>
    <row r="130" spans="1:20" x14ac:dyDescent="0.2">
      <c r="A130" s="64"/>
      <c r="B130" s="10" t="s">
        <v>111</v>
      </c>
      <c r="C130" s="16">
        <f>+ตค!$L$4</f>
        <v>109</v>
      </c>
      <c r="D130" s="16">
        <f>+พย!$L$4</f>
        <v>94</v>
      </c>
      <c r="E130" s="16">
        <f>+ธค!$L$4</f>
        <v>93</v>
      </c>
      <c r="F130" s="16">
        <f>+มค!$L$4</f>
        <v>161</v>
      </c>
      <c r="G130" s="16">
        <f>+กพ!$L$4</f>
        <v>155</v>
      </c>
      <c r="H130" s="16">
        <f>+มีค!$L$4</f>
        <v>124</v>
      </c>
      <c r="I130" s="16">
        <f>+เมย!$L$4</f>
        <v>165</v>
      </c>
      <c r="J130" s="16">
        <f>+พค!$L$4</f>
        <v>158</v>
      </c>
      <c r="K130" s="16">
        <f>+มิย!$L$4</f>
        <v>143</v>
      </c>
      <c r="L130" s="16">
        <f>+กค!$L$4</f>
        <v>143</v>
      </c>
      <c r="M130" s="16">
        <f>+สค!$L$4</f>
        <v>162</v>
      </c>
      <c r="N130" s="16">
        <f>+กย!$L$4</f>
        <v>159</v>
      </c>
      <c r="O130" s="17">
        <f t="shared" ref="O130:O189" si="61">SUM(C130:N130)</f>
        <v>1666</v>
      </c>
      <c r="P130" s="17"/>
      <c r="Q130" s="65"/>
      <c r="R130" s="66"/>
      <c r="S130" s="67"/>
      <c r="T130" s="69"/>
    </row>
    <row r="131" spans="1:20" x14ac:dyDescent="0.2">
      <c r="A131" s="64"/>
      <c r="B131" s="22" t="s">
        <v>112</v>
      </c>
      <c r="C131" s="23">
        <f>+ตค!$L$6</f>
        <v>0</v>
      </c>
      <c r="D131" s="23">
        <f>+พย!$L$5</f>
        <v>0</v>
      </c>
      <c r="E131" s="23">
        <f>+ธค!$L$5</f>
        <v>0</v>
      </c>
      <c r="F131" s="23">
        <f>+มค!$L$5</f>
        <v>0</v>
      </c>
      <c r="G131" s="23">
        <f>+กพ!$L$5</f>
        <v>0</v>
      </c>
      <c r="H131" s="23">
        <f>+มีค!$L$5</f>
        <v>0</v>
      </c>
      <c r="I131" s="23">
        <f>+เมย!$L$5</f>
        <v>0</v>
      </c>
      <c r="J131" s="23">
        <f>+พค!$L$5</f>
        <v>0</v>
      </c>
      <c r="K131" s="23">
        <f>+มิย!$L$5</f>
        <v>0</v>
      </c>
      <c r="L131" s="23">
        <f>+กค!$L$5</f>
        <v>0</v>
      </c>
      <c r="M131" s="23">
        <f>+สค!$L$5</f>
        <v>0</v>
      </c>
      <c r="N131" s="23">
        <f>+กย!$L$5</f>
        <v>0</v>
      </c>
      <c r="O131" s="22">
        <f t="shared" si="61"/>
        <v>0</v>
      </c>
      <c r="P131" s="22"/>
      <c r="Q131" s="65"/>
      <c r="R131" s="66"/>
      <c r="S131" s="67"/>
      <c r="T131" s="69"/>
    </row>
    <row r="132" spans="1:20" x14ac:dyDescent="0.2">
      <c r="A132" s="64"/>
      <c r="B132" s="45" t="s">
        <v>522</v>
      </c>
      <c r="C132" s="46">
        <f>+ตค!L8</f>
        <v>324</v>
      </c>
      <c r="D132" s="46">
        <f>+พย!L8</f>
        <v>496</v>
      </c>
      <c r="E132" s="46">
        <f>+ธค!L8</f>
        <v>378</v>
      </c>
      <c r="F132" s="46">
        <f>+มค!L8</f>
        <v>559</v>
      </c>
      <c r="G132" s="46">
        <f>+กพ!L8</f>
        <v>481</v>
      </c>
      <c r="H132" s="46">
        <f>+มีค!L8</f>
        <v>444</v>
      </c>
      <c r="I132" s="46">
        <f>+เมย!L8</f>
        <v>489</v>
      </c>
      <c r="J132" s="46">
        <f>+พค!L8</f>
        <v>639</v>
      </c>
      <c r="K132" s="46">
        <f>+มิย!L8</f>
        <v>471</v>
      </c>
      <c r="L132" s="46">
        <f>+กค!L8</f>
        <v>450</v>
      </c>
      <c r="M132" s="46">
        <f>+สค!L8</f>
        <v>472</v>
      </c>
      <c r="N132" s="46"/>
      <c r="O132" s="46">
        <f>SUM(C132:N132)</f>
        <v>5203</v>
      </c>
      <c r="P132" s="45"/>
      <c r="Q132" s="66">
        <v>3.42</v>
      </c>
      <c r="R132" s="123" t="s">
        <v>4206</v>
      </c>
      <c r="S132" s="67"/>
      <c r="T132" s="69"/>
    </row>
    <row r="133" spans="1:20" x14ac:dyDescent="0.2">
      <c r="A133" s="127" t="s">
        <v>530</v>
      </c>
      <c r="B133" s="49" t="s">
        <v>113</v>
      </c>
      <c r="C133" s="50" t="str">
        <f>+ตค!$L$46</f>
        <v>36.00</v>
      </c>
      <c r="D133" s="50" t="str">
        <f>+พย!$L$46</f>
        <v>55.11</v>
      </c>
      <c r="E133" s="50" t="str">
        <f>+ธค!$L$46</f>
        <v>40.65</v>
      </c>
      <c r="F133" s="50" t="str">
        <f>+มค!$L$46</f>
        <v>59.46</v>
      </c>
      <c r="G133" s="50" t="str">
        <f>+กพ!$L$46</f>
        <v>57.26</v>
      </c>
      <c r="H133" s="50" t="str">
        <f>+มีค!$L$46</f>
        <v>47.74</v>
      </c>
      <c r="I133" s="50" t="str">
        <f>+เมย!$L$46</f>
        <v>54.33</v>
      </c>
      <c r="J133" s="50" t="str">
        <f>+พค!$L$46</f>
        <v>56.38</v>
      </c>
      <c r="K133" s="50" t="str">
        <f>+มิย!$L$46</f>
        <v>52.33</v>
      </c>
      <c r="L133" s="50" t="str">
        <f>+กค!$L$46</f>
        <v>47.10</v>
      </c>
      <c r="M133" s="50" t="str">
        <f>+สค!$L$46</f>
        <v>49.57</v>
      </c>
      <c r="N133" s="50" t="str">
        <f>+กย!$L$46</f>
        <v>48.22</v>
      </c>
      <c r="O133" s="119">
        <f>+(O132*100)/(30*$Q$14)</f>
        <v>47.646520146520146</v>
      </c>
      <c r="P133" s="31"/>
      <c r="Q133" s="20"/>
      <c r="R133" s="18" t="s">
        <v>113</v>
      </c>
      <c r="S133" s="67"/>
      <c r="T133" s="69"/>
    </row>
    <row r="134" spans="1:20" x14ac:dyDescent="0.2">
      <c r="A134" s="127"/>
      <c r="B134" s="49" t="s">
        <v>114</v>
      </c>
      <c r="C134" s="50" t="str">
        <f>+ตค!$L$47</f>
        <v>3.53</v>
      </c>
      <c r="D134" s="50" t="str">
        <f>+พย!$L$47</f>
        <v>3.13</v>
      </c>
      <c r="E134" s="50" t="str">
        <f>+ธค!$L$47</f>
        <v>3.10</v>
      </c>
      <c r="F134" s="50" t="str">
        <f>+มค!$L$47</f>
        <v>5.30</v>
      </c>
      <c r="G134" s="50" t="str">
        <f>+กพ!$L$47</f>
        <v>5.03</v>
      </c>
      <c r="H134" s="50" t="str">
        <f>+มีค!$L$47</f>
        <v>4.13</v>
      </c>
      <c r="I134" s="50" t="str">
        <f>+เมย!$L$47</f>
        <v>5.37</v>
      </c>
      <c r="J134" s="50" t="str">
        <f>+พค!$L$47</f>
        <v>5.33</v>
      </c>
      <c r="K134" s="50" t="str">
        <f>+มิย!$L$47</f>
        <v>4.63</v>
      </c>
      <c r="L134" s="50" t="str">
        <f>+กค!$L$47</f>
        <v>4.60</v>
      </c>
      <c r="M134" s="50" t="str">
        <f>+สค!$L$47</f>
        <v>5.27</v>
      </c>
      <c r="N134" s="50" t="str">
        <f>+กย!$L$47</f>
        <v>5.17</v>
      </c>
      <c r="O134" s="119">
        <f>+O130/30</f>
        <v>55.533333333333331</v>
      </c>
      <c r="P134" s="31"/>
      <c r="Q134" s="20"/>
      <c r="R134" s="19" t="s">
        <v>114</v>
      </c>
      <c r="S134" s="67"/>
      <c r="T134" s="69"/>
    </row>
    <row r="135" spans="1:20" x14ac:dyDescent="0.2">
      <c r="A135" s="125" t="s">
        <v>533</v>
      </c>
      <c r="B135" s="51" t="s">
        <v>113</v>
      </c>
      <c r="C135" s="52">
        <f>+(C132*100)/(60*31)</f>
        <v>17.419354838709676</v>
      </c>
      <c r="D135" s="52">
        <f>+(D132*100)/(60*31)</f>
        <v>26.666666666666668</v>
      </c>
      <c r="E135" s="52">
        <f>+(E132*100)/(60*31)</f>
        <v>20.322580645161292</v>
      </c>
      <c r="F135" s="52">
        <f t="shared" ref="F135" si="62">+(F132*100)/(60*31)</f>
        <v>30.053763440860216</v>
      </c>
      <c r="G135" s="52">
        <f>+(G132*100)/(60*28)</f>
        <v>28.63095238095238</v>
      </c>
      <c r="H135" s="52">
        <f>+(H132*100)/(60*31)</f>
        <v>23.870967741935484</v>
      </c>
      <c r="I135" s="52">
        <f>+(I132*100)/(60*30)</f>
        <v>27.166666666666668</v>
      </c>
      <c r="J135" s="52">
        <f>+(J132*100)/(60*31)</f>
        <v>34.354838709677416</v>
      </c>
      <c r="K135" s="52">
        <f>+(K132*100)/(60*30)</f>
        <v>26.166666666666668</v>
      </c>
      <c r="L135" s="52">
        <f>+(L132*100)/(60*31)</f>
        <v>24.193548387096776</v>
      </c>
      <c r="M135" s="52">
        <f>+(M132*100)/(60*31)</f>
        <v>25.376344086021504</v>
      </c>
      <c r="N135" s="52">
        <f t="shared" ref="N135" si="63">+(N132*100)/(60*28)</f>
        <v>0</v>
      </c>
      <c r="O135" s="53">
        <f>+(O132*100)/(60*$Q$14)</f>
        <v>23.823260073260073</v>
      </c>
      <c r="P135" s="31"/>
      <c r="Q135" s="94"/>
      <c r="R135" s="19"/>
      <c r="S135" s="67"/>
      <c r="T135" s="69"/>
    </row>
    <row r="136" spans="1:20" ht="15" thickBot="1" x14ac:dyDescent="0.25">
      <c r="A136" s="126"/>
      <c r="B136" s="70" t="s">
        <v>114</v>
      </c>
      <c r="C136" s="71">
        <f>+C130/60</f>
        <v>1.8166666666666667</v>
      </c>
      <c r="D136" s="71">
        <f>+D130/60</f>
        <v>1.5666666666666667</v>
      </c>
      <c r="E136" s="71">
        <f>+E130/60</f>
        <v>1.55</v>
      </c>
      <c r="F136" s="71">
        <f t="shared" ref="F136:G136" si="64">+F130/60</f>
        <v>2.6833333333333331</v>
      </c>
      <c r="G136" s="71">
        <f t="shared" si="64"/>
        <v>2.5833333333333335</v>
      </c>
      <c r="H136" s="71">
        <f t="shared" ref="H136:I136" si="65">+H130/60</f>
        <v>2.0666666666666669</v>
      </c>
      <c r="I136" s="71">
        <f t="shared" si="65"/>
        <v>2.75</v>
      </c>
      <c r="J136" s="71">
        <f t="shared" ref="J136:N136" si="66">+J130/60</f>
        <v>2.6333333333333333</v>
      </c>
      <c r="K136" s="71">
        <f t="shared" si="66"/>
        <v>2.3833333333333333</v>
      </c>
      <c r="L136" s="71">
        <f t="shared" si="66"/>
        <v>2.3833333333333333</v>
      </c>
      <c r="M136" s="71">
        <f t="shared" si="66"/>
        <v>2.7</v>
      </c>
      <c r="N136" s="71">
        <f t="shared" si="66"/>
        <v>2.65</v>
      </c>
      <c r="O136" s="53">
        <f>+O130/60</f>
        <v>27.766666666666666</v>
      </c>
      <c r="P136" s="73"/>
      <c r="Q136" s="96"/>
      <c r="R136" s="75"/>
      <c r="S136" s="76"/>
      <c r="T136" s="77"/>
    </row>
    <row r="137" spans="1:20" x14ac:dyDescent="0.2">
      <c r="A137" s="79" t="s">
        <v>96</v>
      </c>
      <c r="B137" s="58" t="s">
        <v>106</v>
      </c>
      <c r="C137" s="58" t="str">
        <f>+ตค!$M$36</f>
        <v>0.7531</v>
      </c>
      <c r="D137" s="85" t="str">
        <f>+พย!$M$36</f>
        <v>0.5327</v>
      </c>
      <c r="E137" s="58" t="str">
        <f>+ธค!$M$36</f>
        <v>0.6478</v>
      </c>
      <c r="F137" s="58" t="str">
        <f>+มค!$M$36</f>
        <v>0.7165</v>
      </c>
      <c r="G137" s="58" t="str">
        <f>+กพ!$M$36</f>
        <v>0.6598</v>
      </c>
      <c r="H137" s="85" t="str">
        <f>+มีค!$M$36</f>
        <v>0.5665</v>
      </c>
      <c r="I137" s="58" t="str">
        <f>+เมย!$M$36</f>
        <v>0.6393</v>
      </c>
      <c r="J137" s="58" t="str">
        <f>+พค!$M$36</f>
        <v>0.7039</v>
      </c>
      <c r="K137" s="58" t="str">
        <f>+มิย!$M$36</f>
        <v>0.6948</v>
      </c>
      <c r="L137" s="58" t="str">
        <f>+กค!$M$36</f>
        <v>0.6297</v>
      </c>
      <c r="M137" s="58" t="str">
        <f>+สค!$M$36</f>
        <v>0.6217</v>
      </c>
      <c r="N137" s="58" t="str">
        <f>+กย!$M$36</f>
        <v>0.7044</v>
      </c>
      <c r="O137" s="60">
        <f t="shared" si="61"/>
        <v>0</v>
      </c>
      <c r="P137" s="60"/>
      <c r="Q137" s="61">
        <f>+O138/O142</f>
        <v>0.65493499491353002</v>
      </c>
      <c r="R137" s="62" t="s">
        <v>106</v>
      </c>
      <c r="S137" s="63"/>
      <c r="T137" s="128">
        <v>0.6</v>
      </c>
    </row>
    <row r="138" spans="1:20" x14ac:dyDescent="0.2">
      <c r="A138" s="64"/>
      <c r="B138" s="10" t="s">
        <v>107</v>
      </c>
      <c r="C138" s="10">
        <f>+C142*C137</f>
        <v>152.8793</v>
      </c>
      <c r="D138" s="10">
        <f t="shared" ref="D138:N138" si="67">+D142*D137</f>
        <v>148.09059999999999</v>
      </c>
      <c r="E138" s="10">
        <f t="shared" si="67"/>
        <v>158.06320000000002</v>
      </c>
      <c r="F138" s="10">
        <f t="shared" si="67"/>
        <v>176.25900000000001</v>
      </c>
      <c r="G138" s="10">
        <f t="shared" si="67"/>
        <v>158.352</v>
      </c>
      <c r="H138" s="10">
        <f t="shared" si="67"/>
        <v>122.364</v>
      </c>
      <c r="I138" s="10">
        <f t="shared" si="67"/>
        <v>150.87479999999999</v>
      </c>
      <c r="J138" s="10">
        <f t="shared" si="67"/>
        <v>193.57249999999999</v>
      </c>
      <c r="K138" s="10">
        <f t="shared" si="67"/>
        <v>156.32999999999998</v>
      </c>
      <c r="L138" s="10">
        <f t="shared" si="67"/>
        <v>149.2389</v>
      </c>
      <c r="M138" s="10">
        <f t="shared" si="67"/>
        <v>160.39860000000002</v>
      </c>
      <c r="N138" s="10">
        <f t="shared" si="67"/>
        <v>204.9804</v>
      </c>
      <c r="O138" s="13">
        <f t="shared" si="61"/>
        <v>1931.4032999999999</v>
      </c>
      <c r="P138" s="13"/>
      <c r="Q138" s="65"/>
      <c r="R138" s="66"/>
      <c r="S138" s="67"/>
      <c r="T138" s="129"/>
    </row>
    <row r="139" spans="1:20" x14ac:dyDescent="0.2">
      <c r="A139" s="64"/>
      <c r="B139" s="10" t="s">
        <v>108</v>
      </c>
      <c r="C139" s="10" t="str">
        <f>+ตค!$M$37</f>
        <v>0.7497</v>
      </c>
      <c r="D139" s="86" t="str">
        <f>+พย!$M$37</f>
        <v>0.5305</v>
      </c>
      <c r="E139" s="10" t="str">
        <f>+ธค!$M$37</f>
        <v>0.6453</v>
      </c>
      <c r="F139" s="10" t="str">
        <f>+มค!$M$37</f>
        <v>0.7109</v>
      </c>
      <c r="G139" s="10" t="str">
        <f>+กพ!$M$37</f>
        <v>0.6575</v>
      </c>
      <c r="H139" s="86" t="str">
        <f>+มีค!$M$37</f>
        <v>0.5652</v>
      </c>
      <c r="I139" s="10" t="str">
        <f>+เมย!$M$37</f>
        <v>0.6373</v>
      </c>
      <c r="J139" s="10" t="str">
        <f>+พค!$M$37</f>
        <v>0.7016</v>
      </c>
      <c r="K139" s="10" t="str">
        <f>+มิย!$M$37</f>
        <v>0.6915</v>
      </c>
      <c r="L139" s="10" t="str">
        <f>+กค!$M$37</f>
        <v>0.6278</v>
      </c>
      <c r="M139" s="10" t="str">
        <f>+สค!$M$37</f>
        <v>0.6189</v>
      </c>
      <c r="N139" s="10" t="str">
        <f>+กย!$M$37</f>
        <v>0.7011</v>
      </c>
      <c r="O139" s="13">
        <f t="shared" si="61"/>
        <v>0</v>
      </c>
      <c r="P139" s="13"/>
      <c r="Q139" s="68">
        <f>+O140/O142</f>
        <v>0.65218755510342497</v>
      </c>
      <c r="R139" s="14" t="s">
        <v>108</v>
      </c>
      <c r="S139" s="67"/>
      <c r="T139" s="129"/>
    </row>
    <row r="140" spans="1:20" x14ac:dyDescent="0.2">
      <c r="A140" s="64"/>
      <c r="B140" s="10" t="s">
        <v>109</v>
      </c>
      <c r="C140" s="10">
        <f>+C142*C139</f>
        <v>152.1891</v>
      </c>
      <c r="D140" s="10">
        <f t="shared" ref="D140:N140" si="68">+D142*D139</f>
        <v>147.47899999999998</v>
      </c>
      <c r="E140" s="10">
        <f t="shared" si="68"/>
        <v>157.45320000000001</v>
      </c>
      <c r="F140" s="10">
        <f t="shared" si="68"/>
        <v>174.88139999999999</v>
      </c>
      <c r="G140" s="10">
        <f t="shared" si="68"/>
        <v>157.79999999999998</v>
      </c>
      <c r="H140" s="10">
        <f t="shared" si="68"/>
        <v>122.08320000000001</v>
      </c>
      <c r="I140" s="10">
        <f t="shared" si="68"/>
        <v>150.40279999999998</v>
      </c>
      <c r="J140" s="10">
        <f t="shared" si="68"/>
        <v>192.94</v>
      </c>
      <c r="K140" s="10">
        <f t="shared" si="68"/>
        <v>155.58750000000001</v>
      </c>
      <c r="L140" s="10">
        <f t="shared" si="68"/>
        <v>148.7886</v>
      </c>
      <c r="M140" s="10">
        <f t="shared" si="68"/>
        <v>159.67619999999999</v>
      </c>
      <c r="N140" s="10">
        <f t="shared" si="68"/>
        <v>204.02009999999999</v>
      </c>
      <c r="O140" s="13">
        <f t="shared" si="61"/>
        <v>1923.3011000000004</v>
      </c>
      <c r="P140" s="13"/>
      <c r="Q140" s="65"/>
      <c r="R140" s="66"/>
      <c r="S140" s="67"/>
      <c r="T140" s="69"/>
    </row>
    <row r="141" spans="1:20" x14ac:dyDescent="0.2">
      <c r="A141" s="64"/>
      <c r="B141" s="10" t="s">
        <v>110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7">
        <f t="shared" si="61"/>
        <v>0</v>
      </c>
      <c r="P141" s="17"/>
      <c r="Q141" s="65"/>
      <c r="R141" s="66"/>
      <c r="S141" s="67"/>
      <c r="T141" s="69"/>
    </row>
    <row r="142" spans="1:20" x14ac:dyDescent="0.2">
      <c r="A142" s="64"/>
      <c r="B142" s="10" t="s">
        <v>111</v>
      </c>
      <c r="C142" s="16">
        <f>+ตค!$M$4</f>
        <v>203</v>
      </c>
      <c r="D142" s="16">
        <f>+พย!$M$4</f>
        <v>278</v>
      </c>
      <c r="E142" s="16">
        <f>+ธค!$M$4</f>
        <v>244</v>
      </c>
      <c r="F142" s="16">
        <f>+มค!$M$4</f>
        <v>246</v>
      </c>
      <c r="G142" s="16">
        <f>+กพ!$M$4</f>
        <v>240</v>
      </c>
      <c r="H142" s="16">
        <f>+มีค!$M$4</f>
        <v>216</v>
      </c>
      <c r="I142" s="16">
        <f>+เมย!$M$4</f>
        <v>236</v>
      </c>
      <c r="J142" s="16">
        <f>+พค!$M$4</f>
        <v>275</v>
      </c>
      <c r="K142" s="16">
        <f>+มิย!$M$4</f>
        <v>225</v>
      </c>
      <c r="L142" s="16">
        <f>+กค!$M$4</f>
        <v>237</v>
      </c>
      <c r="M142" s="16">
        <f>+สค!$M$4</f>
        <v>258</v>
      </c>
      <c r="N142" s="16">
        <f>+กย!$M$4</f>
        <v>291</v>
      </c>
      <c r="O142" s="17">
        <f t="shared" si="61"/>
        <v>2949</v>
      </c>
      <c r="P142" s="17"/>
      <c r="Q142" s="65"/>
      <c r="R142" s="66"/>
      <c r="S142" s="67"/>
      <c r="T142" s="69"/>
    </row>
    <row r="143" spans="1:20" x14ac:dyDescent="0.2">
      <c r="A143" s="64"/>
      <c r="B143" s="22" t="s">
        <v>112</v>
      </c>
      <c r="C143" s="23">
        <f>+ตค!$M$6</f>
        <v>0</v>
      </c>
      <c r="D143" s="23">
        <f>+พย!$M$5</f>
        <v>0</v>
      </c>
      <c r="E143" s="23">
        <f>+ธค!$M$5</f>
        <v>0</v>
      </c>
      <c r="F143" s="23">
        <f>+มค!$M$5</f>
        <v>0</v>
      </c>
      <c r="G143" s="23">
        <f>+กพ!$M$5</f>
        <v>0</v>
      </c>
      <c r="H143" s="23">
        <f>+มีค!$M$5</f>
        <v>0</v>
      </c>
      <c r="I143" s="23">
        <f>+เมย!$M$5</f>
        <v>0</v>
      </c>
      <c r="J143" s="23">
        <f>+พค!$M$5</f>
        <v>0</v>
      </c>
      <c r="K143" s="23">
        <f>+มิย!$M$5</f>
        <v>0</v>
      </c>
      <c r="L143" s="23">
        <f>+กค!$M$5</f>
        <v>0</v>
      </c>
      <c r="M143" s="23">
        <f>+สค!$M$5</f>
        <v>0</v>
      </c>
      <c r="N143" s="23">
        <f>+กย!$M$5</f>
        <v>0</v>
      </c>
      <c r="O143" s="22">
        <f t="shared" si="61"/>
        <v>0</v>
      </c>
      <c r="P143" s="22"/>
      <c r="Q143" s="65"/>
      <c r="R143" s="66"/>
      <c r="S143" s="67"/>
      <c r="T143" s="69"/>
    </row>
    <row r="144" spans="1:20" x14ac:dyDescent="0.2">
      <c r="A144" s="64"/>
      <c r="B144" s="45" t="s">
        <v>522</v>
      </c>
      <c r="C144" s="46">
        <f>+ตค!M8</f>
        <v>682</v>
      </c>
      <c r="D144" s="46">
        <f>+พย!M8</f>
        <v>740</v>
      </c>
      <c r="E144" s="46">
        <f>+ธค!M8</f>
        <v>828</v>
      </c>
      <c r="F144" s="46">
        <f>+มค!M8</f>
        <v>853</v>
      </c>
      <c r="G144" s="46">
        <f>+กพ!M8</f>
        <v>731</v>
      </c>
      <c r="H144" s="46">
        <f>+มีค!M8</f>
        <v>676</v>
      </c>
      <c r="I144" s="46">
        <f>+เมย!M8</f>
        <v>625</v>
      </c>
      <c r="J144" s="46">
        <f>+พค!M8</f>
        <v>952</v>
      </c>
      <c r="K144" s="46">
        <f>+มิย!M8</f>
        <v>790</v>
      </c>
      <c r="L144" s="46">
        <f>+กค!M8</f>
        <v>834</v>
      </c>
      <c r="M144" s="46">
        <f>+สค!M8</f>
        <v>864</v>
      </c>
      <c r="N144" s="46"/>
      <c r="O144" s="46">
        <f>SUM(C144:N144)</f>
        <v>8575</v>
      </c>
      <c r="P144" s="45"/>
      <c r="Q144" s="66">
        <v>3.33</v>
      </c>
      <c r="R144" s="123" t="s">
        <v>4206</v>
      </c>
      <c r="S144" s="67"/>
      <c r="T144" s="69"/>
    </row>
    <row r="145" spans="1:20" x14ac:dyDescent="0.2">
      <c r="A145" s="127" t="s">
        <v>538</v>
      </c>
      <c r="B145" s="49" t="s">
        <v>113</v>
      </c>
      <c r="C145" s="50" t="str">
        <f>+ตค!$M$46</f>
        <v>56.41</v>
      </c>
      <c r="D145" s="50" t="str">
        <f>+พย!$M$46</f>
        <v>63.25</v>
      </c>
      <c r="E145" s="50" t="str">
        <f>+ธค!$M$46</f>
        <v>68.49</v>
      </c>
      <c r="F145" s="50" t="str">
        <f>+มค!$M$46</f>
        <v>68.73</v>
      </c>
      <c r="G145" s="50" t="str">
        <f>+กพ!$M$46</f>
        <v>66.94</v>
      </c>
      <c r="H145" s="50" t="str">
        <f>+มีค!$M$46</f>
        <v>55.91</v>
      </c>
      <c r="I145" s="50" t="str">
        <f>+เมย!$M$46</f>
        <v>53.42</v>
      </c>
      <c r="J145" s="50" t="str">
        <f>+พค!$M$46</f>
        <v>78.74</v>
      </c>
      <c r="K145" s="50" t="str">
        <f>+มิย!$M$46</f>
        <v>67.52</v>
      </c>
      <c r="L145" s="50" t="str">
        <f>+กค!$M$46</f>
        <v>66.34</v>
      </c>
      <c r="M145" s="50" t="str">
        <f>+สค!$M$46</f>
        <v>68.65</v>
      </c>
      <c r="N145" s="50" t="str">
        <f>+กย!$M$46</f>
        <v>81.97</v>
      </c>
      <c r="O145" s="119">
        <f>+(O144*100)/(39*$Q$14)</f>
        <v>60.404339250493095</v>
      </c>
      <c r="P145" s="31"/>
      <c r="Q145" s="20"/>
      <c r="R145" s="18" t="s">
        <v>113</v>
      </c>
      <c r="S145" s="67"/>
      <c r="T145" s="69"/>
    </row>
    <row r="146" spans="1:20" x14ac:dyDescent="0.2">
      <c r="A146" s="127"/>
      <c r="B146" s="49" t="s">
        <v>114</v>
      </c>
      <c r="C146" s="50" t="str">
        <f>+ตค!$M$47</f>
        <v>4.77</v>
      </c>
      <c r="D146" s="50" t="str">
        <f>+พย!$M$47</f>
        <v>6.62</v>
      </c>
      <c r="E146" s="50" t="str">
        <f>+ธค!$M$47</f>
        <v>5.97</v>
      </c>
      <c r="F146" s="50" t="str">
        <f>+มค!$M$47</f>
        <v>6.08</v>
      </c>
      <c r="G146" s="50" t="str">
        <f>+กพ!$M$47</f>
        <v>5.87</v>
      </c>
      <c r="H146" s="50" t="str">
        <f>+มีค!$M$47</f>
        <v>5.28</v>
      </c>
      <c r="I146" s="50" t="str">
        <f>+เมย!$M$47</f>
        <v>5.62</v>
      </c>
      <c r="J146" s="50" t="str">
        <f>+พค!$M$47</f>
        <v>6.69</v>
      </c>
      <c r="K146" s="50" t="str">
        <f>+มิย!$M$47</f>
        <v>5.54</v>
      </c>
      <c r="L146" s="50" t="str">
        <f>+กค!$M$47</f>
        <v>5.77</v>
      </c>
      <c r="M146" s="50" t="str">
        <f>+สค!$M$47</f>
        <v>6.28</v>
      </c>
      <c r="N146" s="50" t="str">
        <f>+กย!$M$47</f>
        <v>7.10</v>
      </c>
      <c r="O146" s="119">
        <f>+O142/39</f>
        <v>75.615384615384613</v>
      </c>
      <c r="P146" s="31"/>
      <c r="Q146" s="20"/>
      <c r="R146" s="19" t="s">
        <v>114</v>
      </c>
      <c r="S146" s="67"/>
      <c r="T146" s="69"/>
    </row>
    <row r="147" spans="1:20" x14ac:dyDescent="0.2">
      <c r="A147" s="125" t="s">
        <v>533</v>
      </c>
      <c r="B147" s="51" t="s">
        <v>113</v>
      </c>
      <c r="C147" s="52">
        <f>+(C144*100)/(60*31)</f>
        <v>36.666666666666664</v>
      </c>
      <c r="D147" s="52">
        <f>+(D144*100)/(60*31)</f>
        <v>39.784946236559136</v>
      </c>
      <c r="E147" s="52">
        <f>+(E144*100)/(60*31)</f>
        <v>44.516129032258064</v>
      </c>
      <c r="F147" s="52">
        <f t="shared" ref="F147" si="69">+(F144*100)/(60*31)</f>
        <v>45.86021505376344</v>
      </c>
      <c r="G147" s="52">
        <f>+(G144*100)/(60*28)</f>
        <v>43.511904761904759</v>
      </c>
      <c r="H147" s="52">
        <f>+(H144*100)/(60*31)</f>
        <v>36.344086021505376</v>
      </c>
      <c r="I147" s="52">
        <f>+(I144*100)/(60*30)</f>
        <v>34.722222222222221</v>
      </c>
      <c r="J147" s="52">
        <f>+(J144*100)/(60*31)</f>
        <v>51.182795698924728</v>
      </c>
      <c r="K147" s="52">
        <f>+(K144*100)/(60*30)</f>
        <v>43.888888888888886</v>
      </c>
      <c r="L147" s="52">
        <f>+(L144*100)/(60*31)</f>
        <v>44.838709677419352</v>
      </c>
      <c r="M147" s="52">
        <f>+(M144*100)/(60*31)</f>
        <v>46.451612903225808</v>
      </c>
      <c r="N147" s="52">
        <f t="shared" ref="N147" si="70">+(N144*100)/(60*28)</f>
        <v>0</v>
      </c>
      <c r="O147" s="53">
        <f>+(O144*100)/(60*$Q$14)</f>
        <v>39.262820512820511</v>
      </c>
      <c r="P147" s="31"/>
      <c r="Q147" s="94"/>
      <c r="R147" s="19"/>
      <c r="S147" s="67"/>
      <c r="T147" s="69"/>
    </row>
    <row r="148" spans="1:20" ht="15" thickBot="1" x14ac:dyDescent="0.25">
      <c r="A148" s="126"/>
      <c r="B148" s="70" t="s">
        <v>114</v>
      </c>
      <c r="C148" s="71">
        <f>+C142/60</f>
        <v>3.3833333333333333</v>
      </c>
      <c r="D148" s="71">
        <f>+D142/60</f>
        <v>4.6333333333333337</v>
      </c>
      <c r="E148" s="71">
        <f>+E142/60</f>
        <v>4.0666666666666664</v>
      </c>
      <c r="F148" s="71">
        <f t="shared" ref="F148:G148" si="71">+F142/60</f>
        <v>4.0999999999999996</v>
      </c>
      <c r="G148" s="71">
        <f t="shared" si="71"/>
        <v>4</v>
      </c>
      <c r="H148" s="71">
        <f t="shared" ref="H148:I148" si="72">+H142/60</f>
        <v>3.6</v>
      </c>
      <c r="I148" s="71">
        <f t="shared" si="72"/>
        <v>3.9333333333333331</v>
      </c>
      <c r="J148" s="71">
        <f t="shared" ref="J148:N148" si="73">+J142/60</f>
        <v>4.583333333333333</v>
      </c>
      <c r="K148" s="71">
        <f t="shared" si="73"/>
        <v>3.75</v>
      </c>
      <c r="L148" s="71">
        <f t="shared" si="73"/>
        <v>3.95</v>
      </c>
      <c r="M148" s="71">
        <f t="shared" si="73"/>
        <v>4.3</v>
      </c>
      <c r="N148" s="71">
        <f t="shared" si="73"/>
        <v>4.8499999999999996</v>
      </c>
      <c r="O148" s="53">
        <f>+O142/60</f>
        <v>49.15</v>
      </c>
      <c r="P148" s="73"/>
      <c r="Q148" s="96"/>
      <c r="R148" s="75"/>
      <c r="S148" s="76"/>
      <c r="T148" s="77"/>
    </row>
    <row r="149" spans="1:20" x14ac:dyDescent="0.2">
      <c r="A149" s="79" t="s">
        <v>97</v>
      </c>
      <c r="B149" s="58" t="s">
        <v>106</v>
      </c>
      <c r="C149" s="59" t="str">
        <f>+ตค!$N$36</f>
        <v>0.5633</v>
      </c>
      <c r="D149" s="85" t="str">
        <f>+พย!$N$36</f>
        <v>0.5814</v>
      </c>
      <c r="E149" s="88" t="str">
        <f>+ธค!$N$36</f>
        <v>0.6513</v>
      </c>
      <c r="F149" s="85" t="str">
        <f>+มค!$N$36</f>
        <v>0.4567</v>
      </c>
      <c r="G149" s="85" t="str">
        <f>+กพ!$N$36</f>
        <v>0.3827</v>
      </c>
      <c r="H149" s="58" t="str">
        <f>+มีค!$N$36</f>
        <v>0.7422</v>
      </c>
      <c r="I149" s="58" t="str">
        <f>+เมย!$N$36</f>
        <v>0.5279</v>
      </c>
      <c r="J149" s="85" t="str">
        <f>+พค!$N$36</f>
        <v>0.3893</v>
      </c>
      <c r="K149" s="59" t="str">
        <f>+มิย!$N$36</f>
        <v>0.4240</v>
      </c>
      <c r="L149" s="58" t="str">
        <f>+กค!$N$36</f>
        <v>0.8942</v>
      </c>
      <c r="M149" s="58" t="str">
        <f>+สค!$N$36</f>
        <v>0.6341</v>
      </c>
      <c r="N149" s="58" t="str">
        <f>+กย!$N$36</f>
        <v>0.7713</v>
      </c>
      <c r="O149" s="60">
        <f t="shared" si="61"/>
        <v>0</v>
      </c>
      <c r="P149" s="60"/>
      <c r="Q149" s="61">
        <f>+O150/O154</f>
        <v>0.58677397708674295</v>
      </c>
      <c r="R149" s="62" t="s">
        <v>106</v>
      </c>
      <c r="S149" s="63"/>
      <c r="T149" s="128">
        <v>0.6</v>
      </c>
    </row>
    <row r="150" spans="1:20" x14ac:dyDescent="0.2">
      <c r="A150" s="64"/>
      <c r="B150" s="10" t="s">
        <v>107</v>
      </c>
      <c r="C150" s="10">
        <f>+C154*C149</f>
        <v>29.854900000000001</v>
      </c>
      <c r="D150" s="10">
        <f t="shared" ref="D150:N150" si="74">+D154*D149</f>
        <v>26.163</v>
      </c>
      <c r="E150" s="10">
        <f t="shared" si="74"/>
        <v>36.472799999999999</v>
      </c>
      <c r="F150" s="10">
        <f t="shared" si="74"/>
        <v>21.008199999999999</v>
      </c>
      <c r="G150" s="10">
        <f t="shared" si="74"/>
        <v>20.665800000000001</v>
      </c>
      <c r="H150" s="10">
        <f t="shared" si="74"/>
        <v>47.500799999999998</v>
      </c>
      <c r="I150" s="10">
        <f t="shared" si="74"/>
        <v>33.785600000000002</v>
      </c>
      <c r="J150" s="10">
        <f t="shared" si="74"/>
        <v>19.465</v>
      </c>
      <c r="K150" s="10">
        <f t="shared" si="74"/>
        <v>19.928000000000001</v>
      </c>
      <c r="L150" s="10">
        <f t="shared" si="74"/>
        <v>46.498399999999997</v>
      </c>
      <c r="M150" s="10">
        <f t="shared" si="74"/>
        <v>20.9253</v>
      </c>
      <c r="N150" s="10">
        <f t="shared" si="74"/>
        <v>36.251100000000001</v>
      </c>
      <c r="O150" s="13">
        <f>SUM(C150:N150)</f>
        <v>358.51889999999997</v>
      </c>
      <c r="P150" s="13"/>
      <c r="Q150" s="65"/>
      <c r="R150" s="66"/>
      <c r="S150" s="67"/>
      <c r="T150" s="129"/>
    </row>
    <row r="151" spans="1:20" x14ac:dyDescent="0.2">
      <c r="A151" s="64"/>
      <c r="B151" s="10" t="s">
        <v>108</v>
      </c>
      <c r="C151" s="40" t="str">
        <f>+ตค!$N$37</f>
        <v>0.5611</v>
      </c>
      <c r="D151" s="86" t="str">
        <f>+พย!$N$37</f>
        <v>0.5749</v>
      </c>
      <c r="E151" s="30" t="str">
        <f>+ธค!$N$37</f>
        <v>0.6496</v>
      </c>
      <c r="F151" s="86" t="str">
        <f>+มค!$N$37</f>
        <v>0.4540</v>
      </c>
      <c r="G151" s="86" t="str">
        <f>+กพ!$N$37</f>
        <v>0.3830</v>
      </c>
      <c r="H151" s="10" t="str">
        <f>+มีค!$N$37</f>
        <v>0.7358</v>
      </c>
      <c r="I151" s="10" t="str">
        <f>+เมย!$N$37</f>
        <v>0.5262</v>
      </c>
      <c r="J151" s="86" t="str">
        <f>+พค!$N$37</f>
        <v>0.3883</v>
      </c>
      <c r="K151" s="40" t="str">
        <f>+มิย!$N$37</f>
        <v>0.4270</v>
      </c>
      <c r="L151" s="10" t="str">
        <f>+กค!$N$37</f>
        <v>0.9023</v>
      </c>
      <c r="M151" s="10" t="str">
        <f>+สค!$N$37</f>
        <v>0.6242</v>
      </c>
      <c r="N151" s="10" t="str">
        <f>+กย!$N$37</f>
        <v>0.7551</v>
      </c>
      <c r="O151" s="13">
        <f t="shared" si="61"/>
        <v>0</v>
      </c>
      <c r="P151" s="13"/>
      <c r="Q151" s="68">
        <f>+O152/O154</f>
        <v>0.58398085106382969</v>
      </c>
      <c r="R151" s="14" t="s">
        <v>108</v>
      </c>
      <c r="S151" s="67"/>
      <c r="T151" s="129"/>
    </row>
    <row r="152" spans="1:20" x14ac:dyDescent="0.2">
      <c r="A152" s="64"/>
      <c r="B152" s="10" t="s">
        <v>109</v>
      </c>
      <c r="C152" s="10">
        <f>+C154*C151</f>
        <v>29.738300000000002</v>
      </c>
      <c r="D152" s="10">
        <f t="shared" ref="D152:N152" si="75">+D154*D151</f>
        <v>25.8705</v>
      </c>
      <c r="E152" s="10">
        <f t="shared" si="75"/>
        <v>36.377600000000001</v>
      </c>
      <c r="F152" s="10">
        <f t="shared" si="75"/>
        <v>20.884</v>
      </c>
      <c r="G152" s="10">
        <f t="shared" si="75"/>
        <v>20.682000000000002</v>
      </c>
      <c r="H152" s="10">
        <f t="shared" si="75"/>
        <v>47.091200000000001</v>
      </c>
      <c r="I152" s="10">
        <f t="shared" si="75"/>
        <v>33.6768</v>
      </c>
      <c r="J152" s="10">
        <f t="shared" si="75"/>
        <v>19.414999999999999</v>
      </c>
      <c r="K152" s="10">
        <f t="shared" si="75"/>
        <v>20.068999999999999</v>
      </c>
      <c r="L152" s="10">
        <f t="shared" si="75"/>
        <v>46.919600000000003</v>
      </c>
      <c r="M152" s="10">
        <f t="shared" si="75"/>
        <v>20.598599999999998</v>
      </c>
      <c r="N152" s="10">
        <f t="shared" si="75"/>
        <v>35.489699999999999</v>
      </c>
      <c r="O152" s="13">
        <f t="shared" si="61"/>
        <v>356.81229999999994</v>
      </c>
      <c r="P152" s="13"/>
      <c r="Q152" s="65"/>
      <c r="R152" s="66"/>
      <c r="S152" s="67"/>
      <c r="T152" s="69"/>
    </row>
    <row r="153" spans="1:20" x14ac:dyDescent="0.2">
      <c r="A153" s="64"/>
      <c r="B153" s="10" t="s">
        <v>110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7">
        <f t="shared" si="61"/>
        <v>0</v>
      </c>
      <c r="P153" s="17"/>
      <c r="Q153" s="65"/>
      <c r="R153" s="66"/>
      <c r="S153" s="67"/>
      <c r="T153" s="69"/>
    </row>
    <row r="154" spans="1:20" x14ac:dyDescent="0.2">
      <c r="A154" s="64"/>
      <c r="B154" s="10" t="s">
        <v>111</v>
      </c>
      <c r="C154" s="16">
        <f>+ตค!$N$4</f>
        <v>53</v>
      </c>
      <c r="D154" s="16">
        <f>+พย!$N$4</f>
        <v>45</v>
      </c>
      <c r="E154" s="16">
        <f>+ธค!$N$4</f>
        <v>56</v>
      </c>
      <c r="F154" s="16">
        <f>+มค!$N$4</f>
        <v>46</v>
      </c>
      <c r="G154" s="16">
        <f>+กพ!$N$4</f>
        <v>54</v>
      </c>
      <c r="H154" s="16">
        <f>+มีค!$N$4</f>
        <v>64</v>
      </c>
      <c r="I154" s="16">
        <f>+เมย!$N$4</f>
        <v>64</v>
      </c>
      <c r="J154" s="16">
        <f>+พค!$N$4</f>
        <v>50</v>
      </c>
      <c r="K154" s="16">
        <f>+มิย!$N$4</f>
        <v>47</v>
      </c>
      <c r="L154" s="16">
        <f>+กค!$N$4</f>
        <v>52</v>
      </c>
      <c r="M154" s="16">
        <f>+สค!$N$4</f>
        <v>33</v>
      </c>
      <c r="N154" s="16">
        <f>+กย!$N$4</f>
        <v>47</v>
      </c>
      <c r="O154" s="17">
        <f t="shared" si="61"/>
        <v>611</v>
      </c>
      <c r="P154" s="17"/>
      <c r="Q154" s="65"/>
      <c r="R154" s="66"/>
      <c r="S154" s="67"/>
      <c r="T154" s="69"/>
    </row>
    <row r="155" spans="1:20" x14ac:dyDescent="0.2">
      <c r="A155" s="64"/>
      <c r="B155" s="22" t="s">
        <v>112</v>
      </c>
      <c r="C155" s="23">
        <f>+ตค!$N$6</f>
        <v>0</v>
      </c>
      <c r="D155" s="23">
        <f>+พย!$N$5</f>
        <v>0</v>
      </c>
      <c r="E155" s="23">
        <f>+ธค!$N$5</f>
        <v>0</v>
      </c>
      <c r="F155" s="23">
        <f>+มค!$N$5</f>
        <v>0</v>
      </c>
      <c r="G155" s="23">
        <f>+กพ!$N$5</f>
        <v>0</v>
      </c>
      <c r="H155" s="23">
        <f>+มีค!$N$5</f>
        <v>0</v>
      </c>
      <c r="I155" s="23">
        <f>+เมย!$N$5</f>
        <v>0</v>
      </c>
      <c r="J155" s="23">
        <f>+พค!$N$5</f>
        <v>0</v>
      </c>
      <c r="K155" s="23">
        <f>+มิย!$N$5</f>
        <v>0</v>
      </c>
      <c r="L155" s="23">
        <f>+กค!$N$5</f>
        <v>0</v>
      </c>
      <c r="M155" s="23">
        <f>+สค!$N$5</f>
        <v>0</v>
      </c>
      <c r="N155" s="23">
        <f>+กย!$N$5</f>
        <v>0</v>
      </c>
      <c r="O155" s="22">
        <f t="shared" si="61"/>
        <v>0</v>
      </c>
      <c r="P155" s="22"/>
      <c r="Q155" s="65"/>
      <c r="R155" s="66"/>
      <c r="S155" s="67"/>
      <c r="T155" s="69"/>
    </row>
    <row r="156" spans="1:20" x14ac:dyDescent="0.2">
      <c r="A156" s="64"/>
      <c r="B156" s="45" t="s">
        <v>522</v>
      </c>
      <c r="C156" s="46">
        <f>+ตค!N8</f>
        <v>177</v>
      </c>
      <c r="D156" s="46">
        <f>+พย!N8</f>
        <v>146</v>
      </c>
      <c r="E156" s="46">
        <f>+ธค!N8</f>
        <v>171</v>
      </c>
      <c r="F156" s="46">
        <f>+มค!N8</f>
        <v>138</v>
      </c>
      <c r="G156" s="46">
        <f>+กพ!N8</f>
        <v>351</v>
      </c>
      <c r="H156" s="46">
        <f>+มีค!N8</f>
        <v>177</v>
      </c>
      <c r="I156" s="46">
        <f>+เมย!N8</f>
        <v>212</v>
      </c>
      <c r="J156" s="46">
        <f>+พค!N8</f>
        <v>110</v>
      </c>
      <c r="K156" s="46">
        <f>+มิย!N8</f>
        <v>162</v>
      </c>
      <c r="L156" s="46">
        <f>+กค!N8</f>
        <v>344</v>
      </c>
      <c r="M156" s="46">
        <f>+สค!N8</f>
        <v>70</v>
      </c>
      <c r="N156" s="46"/>
      <c r="O156" s="46">
        <f>SUM(C156:N156)</f>
        <v>2058</v>
      </c>
      <c r="P156" s="45"/>
      <c r="Q156" s="66">
        <v>3.55</v>
      </c>
      <c r="R156" s="123" t="s">
        <v>4206</v>
      </c>
      <c r="S156" s="67"/>
      <c r="T156" s="69"/>
    </row>
    <row r="157" spans="1:20" x14ac:dyDescent="0.2">
      <c r="A157" s="127" t="s">
        <v>539</v>
      </c>
      <c r="B157" s="49" t="s">
        <v>113</v>
      </c>
      <c r="C157" s="50" t="str">
        <f>+ตค!$N$46</f>
        <v>59.00</v>
      </c>
      <c r="D157" s="50" t="str">
        <f>+พย!$N$46</f>
        <v>48.67</v>
      </c>
      <c r="E157" s="50" t="str">
        <f>+ธค!$N$46</f>
        <v>57.00</v>
      </c>
      <c r="F157" s="50" t="str">
        <f>+มค!$N$46</f>
        <v>44.52</v>
      </c>
      <c r="G157" s="50" t="str">
        <f>+กพ!$N$46</f>
        <v>130.00</v>
      </c>
      <c r="H157" s="50" t="str">
        <f>+มีค!$N$46</f>
        <v>57.10</v>
      </c>
      <c r="I157" s="50" t="str">
        <f>+เมย!$N$46</f>
        <v>70.67</v>
      </c>
      <c r="J157" s="50" t="str">
        <f>+พค!$N$46</f>
        <v>35.48</v>
      </c>
      <c r="K157" s="50" t="str">
        <f>+มิย!$N$46</f>
        <v>55.86</v>
      </c>
      <c r="L157" s="50" t="str">
        <f>+กค!$N$46</f>
        <v>110.00</v>
      </c>
      <c r="M157" s="50" t="str">
        <f>+สค!$N$46</f>
        <v>22.58</v>
      </c>
      <c r="N157" s="50" t="str">
        <f>+กย!$N$46</f>
        <v>38.67</v>
      </c>
      <c r="O157" s="119">
        <f>+(O156*100)/(10*$Q$14)</f>
        <v>56.53846153846154</v>
      </c>
      <c r="P157" s="31"/>
      <c r="Q157" s="20"/>
      <c r="R157" s="18" t="s">
        <v>113</v>
      </c>
      <c r="S157" s="67"/>
      <c r="T157" s="69"/>
    </row>
    <row r="158" spans="1:20" x14ac:dyDescent="0.2">
      <c r="A158" s="127"/>
      <c r="B158" s="49" t="s">
        <v>114</v>
      </c>
      <c r="C158" s="50" t="str">
        <f>+ตค!$N$47</f>
        <v>5.30</v>
      </c>
      <c r="D158" s="50" t="str">
        <f>+พย!$N$47</f>
        <v>4.50</v>
      </c>
      <c r="E158" s="50" t="str">
        <f>+ธค!$N$47</f>
        <v>5.60</v>
      </c>
      <c r="F158" s="50" t="str">
        <f>+มค!$N$47</f>
        <v>4.60</v>
      </c>
      <c r="G158" s="50" t="str">
        <f>+กพ!$N$47</f>
        <v>5.40</v>
      </c>
      <c r="H158" s="50" t="str">
        <f>+มีค!$N$47</f>
        <v>6.40</v>
      </c>
      <c r="I158" s="50" t="str">
        <f>+เมย!$N$47</f>
        <v>6.40</v>
      </c>
      <c r="J158" s="50" t="str">
        <f>+พค!$N$47</f>
        <v>5.00</v>
      </c>
      <c r="K158" s="50" t="str">
        <f>+มิย!$N$47</f>
        <v>4.70</v>
      </c>
      <c r="L158" s="50" t="str">
        <f>+กค!$N$47</f>
        <v>5.10</v>
      </c>
      <c r="M158" s="50" t="str">
        <f>+สค!$N$47</f>
        <v>3.30</v>
      </c>
      <c r="N158" s="50" t="str">
        <f>+กย!$N$47</f>
        <v>4.70</v>
      </c>
      <c r="O158" s="119">
        <f>+O154/10</f>
        <v>61.1</v>
      </c>
      <c r="P158" s="31"/>
      <c r="Q158" s="20"/>
      <c r="R158" s="19" t="s">
        <v>114</v>
      </c>
      <c r="S158" s="67"/>
      <c r="T158" s="69"/>
    </row>
    <row r="159" spans="1:20" x14ac:dyDescent="0.2">
      <c r="A159" s="125" t="s">
        <v>524</v>
      </c>
      <c r="B159" s="51" t="s">
        <v>113</v>
      </c>
      <c r="C159" s="52"/>
      <c r="D159" s="52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31"/>
      <c r="Q159" s="29"/>
      <c r="R159" s="19"/>
      <c r="S159" s="67"/>
      <c r="T159" s="69"/>
    </row>
    <row r="160" spans="1:20" ht="15" thickBot="1" x14ac:dyDescent="0.25">
      <c r="A160" s="126"/>
      <c r="B160" s="70" t="s">
        <v>114</v>
      </c>
      <c r="C160" s="71"/>
      <c r="D160" s="71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53"/>
      <c r="P160" s="73"/>
      <c r="Q160" s="74"/>
      <c r="R160" s="75"/>
      <c r="S160" s="76"/>
      <c r="T160" s="77"/>
    </row>
    <row r="161" spans="1:20" x14ac:dyDescent="0.2">
      <c r="A161" s="79" t="s">
        <v>98</v>
      </c>
      <c r="B161" s="58" t="s">
        <v>106</v>
      </c>
      <c r="C161" s="59" t="str">
        <f>+ตค!$O$36</f>
        <v>0.5534</v>
      </c>
      <c r="D161" s="85" t="str">
        <f>+พย!$O$36</f>
        <v>0.5298</v>
      </c>
      <c r="E161" s="85" t="str">
        <f>+ธค!$O$36</f>
        <v>0.5969</v>
      </c>
      <c r="F161" s="58" t="str">
        <f>+มค!$O$36</f>
        <v>0.6786</v>
      </c>
      <c r="G161" s="85" t="str">
        <f>+กพ!$O$36</f>
        <v>0.5198</v>
      </c>
      <c r="H161" s="85" t="str">
        <f>+มีค!$O$36</f>
        <v>0.5895</v>
      </c>
      <c r="I161" s="58" t="str">
        <f>+เมย!$O$36</f>
        <v>0.6112</v>
      </c>
      <c r="J161" s="85" t="str">
        <f>+พค!$O$36</f>
        <v>0.5561</v>
      </c>
      <c r="K161" s="59" t="str">
        <f>+มิย!$O$36</f>
        <v>0.5353</v>
      </c>
      <c r="L161" s="59" t="str">
        <f>+กค!$O$36</f>
        <v>0.5455</v>
      </c>
      <c r="M161" s="85" t="str">
        <f>+สค!$O$36</f>
        <v>0.5688</v>
      </c>
      <c r="N161" s="85" t="str">
        <f>+กย!$O$36</f>
        <v>0.5009</v>
      </c>
      <c r="O161" s="60">
        <f t="shared" si="61"/>
        <v>0</v>
      </c>
      <c r="P161" s="60"/>
      <c r="Q161" s="61">
        <f>+O162/O166</f>
        <v>0.56641806282722518</v>
      </c>
      <c r="R161" s="62" t="s">
        <v>106</v>
      </c>
      <c r="S161" s="63"/>
      <c r="T161" s="128">
        <v>0.6</v>
      </c>
    </row>
    <row r="162" spans="1:20" x14ac:dyDescent="0.2">
      <c r="A162" s="64"/>
      <c r="B162" s="10" t="s">
        <v>107</v>
      </c>
      <c r="C162" s="10">
        <f>+C166*C161</f>
        <v>116.214</v>
      </c>
      <c r="D162" s="10">
        <f t="shared" ref="D162:N162" si="76">+D166*D161</f>
        <v>107.54940000000001</v>
      </c>
      <c r="E162" s="10">
        <f t="shared" si="76"/>
        <v>92.519499999999994</v>
      </c>
      <c r="F162" s="10">
        <f t="shared" si="76"/>
        <v>143.86320000000001</v>
      </c>
      <c r="G162" s="10">
        <f t="shared" si="76"/>
        <v>108.63820000000001</v>
      </c>
      <c r="H162" s="10">
        <f t="shared" si="76"/>
        <v>120.84750000000001</v>
      </c>
      <c r="I162" s="10">
        <f t="shared" si="76"/>
        <v>127.74079999999999</v>
      </c>
      <c r="J162" s="10">
        <f t="shared" si="76"/>
        <v>94.537000000000006</v>
      </c>
      <c r="K162" s="10">
        <f t="shared" si="76"/>
        <v>96.889300000000006</v>
      </c>
      <c r="L162" s="10">
        <f t="shared" si="76"/>
        <v>105.28149999999999</v>
      </c>
      <c r="M162" s="10">
        <f t="shared" si="76"/>
        <v>94.989599999999996</v>
      </c>
      <c r="N162" s="10">
        <f t="shared" si="76"/>
        <v>89.160200000000003</v>
      </c>
      <c r="O162" s="13">
        <f t="shared" si="61"/>
        <v>1298.2302000000002</v>
      </c>
      <c r="P162" s="13"/>
      <c r="Q162" s="65"/>
      <c r="R162" s="66"/>
      <c r="S162" s="67"/>
      <c r="T162" s="129"/>
    </row>
    <row r="163" spans="1:20" x14ac:dyDescent="0.2">
      <c r="A163" s="64"/>
      <c r="B163" s="10" t="s">
        <v>108</v>
      </c>
      <c r="C163" s="40" t="str">
        <f>+ตค!$O$37</f>
        <v>0.5514</v>
      </c>
      <c r="D163" s="86" t="str">
        <f>+พย!$O$37</f>
        <v>0.5306</v>
      </c>
      <c r="E163" s="86" t="str">
        <f>+ธค!$O$37</f>
        <v>0.5931</v>
      </c>
      <c r="F163" s="10" t="str">
        <f>+มค!$O$37</f>
        <v>0.6772</v>
      </c>
      <c r="G163" s="86" t="str">
        <f>+กพ!$O$37</f>
        <v>0.5186</v>
      </c>
      <c r="H163" s="86" t="str">
        <f>+มีค!$O$37</f>
        <v>0.5867</v>
      </c>
      <c r="I163" s="10" t="str">
        <f>+เมย!$O$37</f>
        <v>0.6119</v>
      </c>
      <c r="J163" s="86" t="str">
        <f>+พค!$O$37</f>
        <v>0.5545</v>
      </c>
      <c r="K163" s="40" t="str">
        <f>+มิย!$O$37</f>
        <v>0.5341</v>
      </c>
      <c r="L163" s="40" t="str">
        <f>+กค!$O$37</f>
        <v>0.5480</v>
      </c>
      <c r="M163" s="86" t="str">
        <f>+สค!$O$37</f>
        <v>0.5670</v>
      </c>
      <c r="N163" s="86" t="str">
        <f>+กย!$O$37</f>
        <v>0.5016</v>
      </c>
      <c r="O163" s="13">
        <f t="shared" si="61"/>
        <v>0</v>
      </c>
      <c r="P163" s="13"/>
      <c r="Q163" s="68">
        <f>+O164/O166</f>
        <v>0.56554345549738216</v>
      </c>
      <c r="R163" s="14" t="s">
        <v>108</v>
      </c>
      <c r="S163" s="67"/>
      <c r="T163" s="129"/>
    </row>
    <row r="164" spans="1:20" x14ac:dyDescent="0.2">
      <c r="A164" s="64"/>
      <c r="B164" s="10" t="s">
        <v>109</v>
      </c>
      <c r="C164" s="10">
        <f>+C166*C163</f>
        <v>115.794</v>
      </c>
      <c r="D164" s="10">
        <f t="shared" ref="D164:N164" si="77">+D166*D163</f>
        <v>107.7118</v>
      </c>
      <c r="E164" s="10">
        <f t="shared" si="77"/>
        <v>91.930499999999995</v>
      </c>
      <c r="F164" s="10">
        <f t="shared" si="77"/>
        <v>143.56640000000002</v>
      </c>
      <c r="G164" s="10">
        <f t="shared" si="77"/>
        <v>108.38739999999999</v>
      </c>
      <c r="H164" s="10">
        <f t="shared" si="77"/>
        <v>120.2735</v>
      </c>
      <c r="I164" s="10">
        <f t="shared" si="77"/>
        <v>127.8871</v>
      </c>
      <c r="J164" s="10">
        <f t="shared" si="77"/>
        <v>94.265000000000001</v>
      </c>
      <c r="K164" s="10">
        <f t="shared" si="77"/>
        <v>96.6721</v>
      </c>
      <c r="L164" s="10">
        <f t="shared" si="77"/>
        <v>105.76400000000001</v>
      </c>
      <c r="M164" s="10">
        <f t="shared" si="77"/>
        <v>94.688999999999993</v>
      </c>
      <c r="N164" s="10">
        <f t="shared" si="77"/>
        <v>89.284800000000004</v>
      </c>
      <c r="O164" s="13">
        <f t="shared" si="61"/>
        <v>1296.2256</v>
      </c>
      <c r="P164" s="13"/>
      <c r="Q164" s="65"/>
      <c r="R164" s="66"/>
      <c r="S164" s="67"/>
      <c r="T164" s="69"/>
    </row>
    <row r="165" spans="1:20" x14ac:dyDescent="0.2">
      <c r="A165" s="64"/>
      <c r="B165" s="10" t="s">
        <v>110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7">
        <f t="shared" si="61"/>
        <v>0</v>
      </c>
      <c r="P165" s="17"/>
      <c r="Q165" s="65"/>
      <c r="R165" s="66"/>
      <c r="S165" s="67"/>
      <c r="T165" s="69"/>
    </row>
    <row r="166" spans="1:20" x14ac:dyDescent="0.2">
      <c r="A166" s="64"/>
      <c r="B166" s="10" t="s">
        <v>111</v>
      </c>
      <c r="C166" s="16">
        <f>+ตค!$O$4</f>
        <v>210</v>
      </c>
      <c r="D166" s="16">
        <f>+พย!$O$4</f>
        <v>203</v>
      </c>
      <c r="E166" s="16">
        <f>+ธค!$O$4</f>
        <v>155</v>
      </c>
      <c r="F166" s="16">
        <f>+มค!$O$4</f>
        <v>212</v>
      </c>
      <c r="G166" s="16">
        <f>+กพ!$O$4</f>
        <v>209</v>
      </c>
      <c r="H166" s="16">
        <f>+มีค!$O$4</f>
        <v>205</v>
      </c>
      <c r="I166" s="16">
        <f>+เมย!$O$4</f>
        <v>209</v>
      </c>
      <c r="J166" s="16">
        <f>+พค!$O$4</f>
        <v>170</v>
      </c>
      <c r="K166" s="16">
        <f>+มิย!$O$4</f>
        <v>181</v>
      </c>
      <c r="L166" s="16">
        <f>+กค!$O$4</f>
        <v>193</v>
      </c>
      <c r="M166" s="16">
        <f>+สค!$O$4</f>
        <v>167</v>
      </c>
      <c r="N166" s="16">
        <f>+กย!$O$4</f>
        <v>178</v>
      </c>
      <c r="O166" s="17">
        <f t="shared" si="61"/>
        <v>2292</v>
      </c>
      <c r="P166" s="17"/>
      <c r="Q166" s="65"/>
      <c r="R166" s="66"/>
      <c r="S166" s="67"/>
      <c r="T166" s="69"/>
    </row>
    <row r="167" spans="1:20" x14ac:dyDescent="0.2">
      <c r="A167" s="64"/>
      <c r="B167" s="22" t="s">
        <v>112</v>
      </c>
      <c r="C167" s="23">
        <f>+ตค!$O$6</f>
        <v>1</v>
      </c>
      <c r="D167" s="23">
        <f>+พย!$O$5</f>
        <v>0</v>
      </c>
      <c r="E167" s="23">
        <f>+ธค!$O$5</f>
        <v>0</v>
      </c>
      <c r="F167" s="23">
        <f>+มค!$O$5</f>
        <v>0</v>
      </c>
      <c r="G167" s="23">
        <f>+กพ!$O$5</f>
        <v>0</v>
      </c>
      <c r="H167" s="23">
        <f>+มีค!$O$5</f>
        <v>0</v>
      </c>
      <c r="I167" s="23">
        <f>+เมย!$O$5</f>
        <v>0</v>
      </c>
      <c r="J167" s="23">
        <f>+พค!$O$5</f>
        <v>0</v>
      </c>
      <c r="K167" s="23">
        <f>+มิย!$O$5</f>
        <v>0</v>
      </c>
      <c r="L167" s="23">
        <f>+กค!$O$5</f>
        <v>0</v>
      </c>
      <c r="M167" s="23">
        <f>+สค!$O$5</f>
        <v>0</v>
      </c>
      <c r="N167" s="23">
        <f>+กย!$O$5</f>
        <v>0</v>
      </c>
      <c r="O167" s="22">
        <f t="shared" si="61"/>
        <v>1</v>
      </c>
      <c r="P167" s="22"/>
      <c r="Q167" s="65"/>
      <c r="R167" s="66"/>
      <c r="S167" s="67"/>
      <c r="T167" s="69"/>
    </row>
    <row r="168" spans="1:20" x14ac:dyDescent="0.2">
      <c r="A168" s="64"/>
      <c r="B168" s="45" t="s">
        <v>522</v>
      </c>
      <c r="C168" s="46">
        <f>+ตค!O8</f>
        <v>678</v>
      </c>
      <c r="D168" s="46">
        <f>+พย!O8</f>
        <v>585</v>
      </c>
      <c r="E168" s="46">
        <f>+ธค!O8</f>
        <v>550</v>
      </c>
      <c r="F168" s="46">
        <f>+มค!O8</f>
        <v>768</v>
      </c>
      <c r="G168" s="46">
        <f>+กพ!O8</f>
        <v>716</v>
      </c>
      <c r="H168" s="46">
        <f>+มีค!O8</f>
        <v>565</v>
      </c>
      <c r="I168" s="46">
        <f>+เมย!O8</f>
        <v>749</v>
      </c>
      <c r="J168" s="46">
        <f>+พค!O8</f>
        <v>568</v>
      </c>
      <c r="K168" s="46">
        <f>+มิย!O8</f>
        <v>671</v>
      </c>
      <c r="L168" s="46">
        <f>+กค!O8</f>
        <v>722</v>
      </c>
      <c r="M168" s="46">
        <f>+สค!O8</f>
        <v>643</v>
      </c>
      <c r="N168" s="46"/>
      <c r="O168" s="46">
        <f>SUM(C168:N168)</f>
        <v>7215</v>
      </c>
      <c r="P168" s="45"/>
      <c r="Q168" s="66">
        <v>3.47</v>
      </c>
      <c r="R168" s="123" t="s">
        <v>4206</v>
      </c>
      <c r="S168" s="67"/>
      <c r="T168" s="69"/>
    </row>
    <row r="169" spans="1:20" x14ac:dyDescent="0.2">
      <c r="A169" s="127" t="s">
        <v>540</v>
      </c>
      <c r="B169" s="49" t="s">
        <v>113</v>
      </c>
      <c r="C169" s="50" t="str">
        <f>+ตค!$O$46</f>
        <v>70.55</v>
      </c>
      <c r="D169" s="50" t="str">
        <f>+พย!$O$46</f>
        <v>62.90</v>
      </c>
      <c r="E169" s="50" t="str">
        <f>+ธค!$O$46</f>
        <v>57.23</v>
      </c>
      <c r="F169" s="50" t="str">
        <f>+มค!$O$46</f>
        <v>77.42</v>
      </c>
      <c r="G169" s="50" t="str">
        <f>+กพ!$O$46</f>
        <v>82.49</v>
      </c>
      <c r="H169" s="50" t="str">
        <f>+มีค!$O$46</f>
        <v>58.79</v>
      </c>
      <c r="I169" s="50" t="str">
        <f>+เมย!$O$46</f>
        <v>80.54</v>
      </c>
      <c r="J169" s="50" t="str">
        <f>+พค!$O$46</f>
        <v>59.11</v>
      </c>
      <c r="K169" s="50" t="str">
        <f>+มิย!$O$46</f>
        <v>72.15</v>
      </c>
      <c r="L169" s="50" t="str">
        <f>+กค!$O$46</f>
        <v>73.67</v>
      </c>
      <c r="M169" s="50" t="str">
        <f>+สค!$O$46</f>
        <v>66.39</v>
      </c>
      <c r="N169" s="50" t="str">
        <f>+กย!$O$46</f>
        <v>65.05</v>
      </c>
      <c r="O169" s="119">
        <f>+(O168*100)/(31*$Q$14)</f>
        <v>63.940092165898619</v>
      </c>
      <c r="P169" s="31"/>
      <c r="Q169" s="20"/>
      <c r="R169" s="18" t="s">
        <v>113</v>
      </c>
      <c r="S169" s="67"/>
      <c r="T169" s="69"/>
    </row>
    <row r="170" spans="1:20" x14ac:dyDescent="0.2">
      <c r="A170" s="127"/>
      <c r="B170" s="49" t="s">
        <v>114</v>
      </c>
      <c r="C170" s="50" t="str">
        <f>+ตค!$O$47</f>
        <v>6.42</v>
      </c>
      <c r="D170" s="50" t="str">
        <f>+พย!$O$47</f>
        <v>6.32</v>
      </c>
      <c r="E170" s="50" t="str">
        <f>+ธค!$O$47</f>
        <v>4.94</v>
      </c>
      <c r="F170" s="50" t="str">
        <f>+มค!$O$47</f>
        <v>6.55</v>
      </c>
      <c r="G170" s="50" t="str">
        <f>+กพ!$O$47</f>
        <v>6.52</v>
      </c>
      <c r="H170" s="50" t="str">
        <f>+มีค!$O$47</f>
        <v>6.26</v>
      </c>
      <c r="I170" s="50" t="str">
        <f>+เมย!$O$47</f>
        <v>6.58</v>
      </c>
      <c r="J170" s="50" t="str">
        <f>+พค!$O$47</f>
        <v>5.42</v>
      </c>
      <c r="K170" s="50" t="str">
        <f>+มิย!$O$47</f>
        <v>5.74</v>
      </c>
      <c r="L170" s="50" t="str">
        <f>+กค!$O$47</f>
        <v>6.03</v>
      </c>
      <c r="M170" s="50" t="str">
        <f>+สค!$O$47</f>
        <v>5.32</v>
      </c>
      <c r="N170" s="50" t="str">
        <f>+กย!$O$47</f>
        <v>5.55</v>
      </c>
      <c r="O170" s="119">
        <f>+O166/31</f>
        <v>73.935483870967744</v>
      </c>
      <c r="P170" s="31"/>
      <c r="Q170" s="20"/>
      <c r="R170" s="19" t="s">
        <v>114</v>
      </c>
      <c r="S170" s="67"/>
      <c r="T170" s="69"/>
    </row>
    <row r="171" spans="1:20" x14ac:dyDescent="0.2">
      <c r="A171" s="125" t="s">
        <v>531</v>
      </c>
      <c r="B171" s="51" t="s">
        <v>113</v>
      </c>
      <c r="C171" s="52">
        <f>+(C168*100)/(30*31)</f>
        <v>72.903225806451616</v>
      </c>
      <c r="D171" s="52">
        <f>+(D168*100)/(30*31)</f>
        <v>62.903225806451616</v>
      </c>
      <c r="E171" s="52">
        <f>+(E168*100)/(30*31)</f>
        <v>59.13978494623656</v>
      </c>
      <c r="F171" s="52">
        <f t="shared" ref="F171" si="78">+(F168*100)/(30*31)</f>
        <v>82.58064516129032</v>
      </c>
      <c r="G171" s="52">
        <f>+(G168*100)/(30*28)</f>
        <v>85.238095238095241</v>
      </c>
      <c r="H171" s="52">
        <f>+(H168*100)/(30*31)</f>
        <v>60.752688172043008</v>
      </c>
      <c r="I171" s="52">
        <f>+(I168*100)/(30*30)</f>
        <v>83.222222222222229</v>
      </c>
      <c r="J171" s="52">
        <f>+(J168*100)/(30*31)</f>
        <v>61.075268817204304</v>
      </c>
      <c r="K171" s="52">
        <f>+(K168*100)/(30*30)</f>
        <v>74.555555555555557</v>
      </c>
      <c r="L171" s="52">
        <f>+(L168*100)/(30*31)</f>
        <v>77.634408602150543</v>
      </c>
      <c r="M171" s="52">
        <f>+(M168*100)/(30*31)</f>
        <v>69.13978494623656</v>
      </c>
      <c r="N171" s="52">
        <f t="shared" ref="N171" si="79">+(N168*100)/(30*28)</f>
        <v>0</v>
      </c>
      <c r="O171" s="53">
        <f>+(O168*100)/(30*$Q$14)</f>
        <v>66.071428571428569</v>
      </c>
      <c r="P171" s="31"/>
      <c r="Q171" s="94"/>
      <c r="R171" s="19"/>
      <c r="S171" s="67"/>
      <c r="T171" s="69"/>
    </row>
    <row r="172" spans="1:20" ht="15" thickBot="1" x14ac:dyDescent="0.25">
      <c r="A172" s="126"/>
      <c r="B172" s="70" t="s">
        <v>114</v>
      </c>
      <c r="C172" s="71">
        <f>+C166/30</f>
        <v>7</v>
      </c>
      <c r="D172" s="71">
        <f>+D166/30</f>
        <v>6.7666666666666666</v>
      </c>
      <c r="E172" s="71">
        <f>+E166/30</f>
        <v>5.166666666666667</v>
      </c>
      <c r="F172" s="71">
        <f t="shared" ref="F172:G172" si="80">+F166/30</f>
        <v>7.0666666666666664</v>
      </c>
      <c r="G172" s="71">
        <f t="shared" si="80"/>
        <v>6.9666666666666668</v>
      </c>
      <c r="H172" s="71">
        <f t="shared" ref="H172:I172" si="81">+H166/30</f>
        <v>6.833333333333333</v>
      </c>
      <c r="I172" s="71">
        <f t="shared" si="81"/>
        <v>6.9666666666666668</v>
      </c>
      <c r="J172" s="71">
        <f t="shared" ref="J172:N172" si="82">+J166/30</f>
        <v>5.666666666666667</v>
      </c>
      <c r="K172" s="71">
        <f t="shared" si="82"/>
        <v>6.0333333333333332</v>
      </c>
      <c r="L172" s="71">
        <f t="shared" si="82"/>
        <v>6.4333333333333336</v>
      </c>
      <c r="M172" s="71">
        <f t="shared" si="82"/>
        <v>5.5666666666666664</v>
      </c>
      <c r="N172" s="71">
        <f t="shared" si="82"/>
        <v>5.9333333333333336</v>
      </c>
      <c r="O172" s="53">
        <f>+O166/30</f>
        <v>76.400000000000006</v>
      </c>
      <c r="P172" s="73"/>
      <c r="Q172" s="96"/>
      <c r="R172" s="75"/>
      <c r="S172" s="76"/>
      <c r="T172" s="77"/>
    </row>
    <row r="173" spans="1:20" x14ac:dyDescent="0.2">
      <c r="A173" s="79" t="s">
        <v>99</v>
      </c>
      <c r="B173" s="58" t="s">
        <v>106</v>
      </c>
      <c r="C173" s="58" t="str">
        <f>+ตค!$P$36</f>
        <v>0.9077</v>
      </c>
      <c r="D173" s="58" t="str">
        <f>+พย!$P$36</f>
        <v>0.8255</v>
      </c>
      <c r="E173" s="58" t="str">
        <f>+ธค!$P$36</f>
        <v>0.7723</v>
      </c>
      <c r="F173" s="58" t="str">
        <f>+มค!$P$36</f>
        <v>0.7250</v>
      </c>
      <c r="G173" s="58" t="str">
        <f>+กพ!$P$36</f>
        <v>0.9219</v>
      </c>
      <c r="H173" s="58" t="str">
        <f>+มีค!$P$36</f>
        <v>0.7721</v>
      </c>
      <c r="I173" s="58" t="str">
        <f>+เมย!$P$36</f>
        <v>0.8946</v>
      </c>
      <c r="J173" s="58" t="str">
        <f>+พค!$P$36</f>
        <v>0.7708</v>
      </c>
      <c r="K173" s="58" t="str">
        <f>+มิย!$P$36</f>
        <v>0.8677</v>
      </c>
      <c r="L173" s="58" t="str">
        <f>+กค!$P$36</f>
        <v>0.7736</v>
      </c>
      <c r="M173" s="58" t="str">
        <f>+สค!$P$36</f>
        <v>0.9005</v>
      </c>
      <c r="N173" s="85" t="str">
        <f>+กย!$P$36</f>
        <v>0.5606</v>
      </c>
      <c r="O173" s="60">
        <f t="shared" si="61"/>
        <v>0</v>
      </c>
      <c r="P173" s="60"/>
      <c r="Q173" s="61">
        <f>+O174/O178</f>
        <v>0.7972721590909092</v>
      </c>
      <c r="R173" s="62" t="s">
        <v>106</v>
      </c>
      <c r="S173" s="63"/>
      <c r="T173" s="128">
        <v>0.6</v>
      </c>
    </row>
    <row r="174" spans="1:20" x14ac:dyDescent="0.2">
      <c r="A174" s="64"/>
      <c r="B174" s="10" t="s">
        <v>107</v>
      </c>
      <c r="C174" s="10">
        <f>+C178*C173</f>
        <v>45.384999999999998</v>
      </c>
      <c r="D174" s="10">
        <f t="shared" ref="D174:N174" si="83">+D178*D173</f>
        <v>49.53</v>
      </c>
      <c r="E174" s="10">
        <f t="shared" si="83"/>
        <v>55.605599999999995</v>
      </c>
      <c r="F174" s="10">
        <f t="shared" si="83"/>
        <v>56.55</v>
      </c>
      <c r="G174" s="10">
        <f t="shared" si="83"/>
        <v>72.830100000000002</v>
      </c>
      <c r="H174" s="10">
        <f t="shared" si="83"/>
        <v>60.995899999999999</v>
      </c>
      <c r="I174" s="10">
        <f t="shared" si="83"/>
        <v>58.148999999999994</v>
      </c>
      <c r="J174" s="10">
        <f t="shared" si="83"/>
        <v>77.08</v>
      </c>
      <c r="K174" s="10">
        <f t="shared" si="83"/>
        <v>50.326599999999999</v>
      </c>
      <c r="L174" s="10">
        <f t="shared" si="83"/>
        <v>49.510399999999997</v>
      </c>
      <c r="M174" s="10">
        <f t="shared" si="83"/>
        <v>72.9405</v>
      </c>
      <c r="N174" s="10">
        <f t="shared" si="83"/>
        <v>52.696399999999997</v>
      </c>
      <c r="O174" s="13">
        <f t="shared" si="61"/>
        <v>701.59950000000015</v>
      </c>
      <c r="P174" s="13"/>
      <c r="Q174" s="65"/>
      <c r="R174" s="66"/>
      <c r="S174" s="67"/>
      <c r="T174" s="129"/>
    </row>
    <row r="175" spans="1:20" x14ac:dyDescent="0.2">
      <c r="A175" s="64"/>
      <c r="B175" s="10" t="s">
        <v>108</v>
      </c>
      <c r="C175" s="10" t="str">
        <f>+ตค!$P$37</f>
        <v>0.9081</v>
      </c>
      <c r="D175" s="10" t="str">
        <f>+พย!$P$37</f>
        <v>0.8215</v>
      </c>
      <c r="E175" s="10" t="str">
        <f>+ธค!$P$37</f>
        <v>0.7699</v>
      </c>
      <c r="F175" s="10" t="str">
        <f>+มค!$P$37</f>
        <v>0.7210</v>
      </c>
      <c r="G175" s="10" t="str">
        <f>+กพ!$P$37</f>
        <v>0.9186</v>
      </c>
      <c r="H175" s="10" t="str">
        <f>+มีค!$P$37</f>
        <v>0.7681</v>
      </c>
      <c r="I175" s="10" t="str">
        <f>+เมย!$P$37</f>
        <v>0.8923</v>
      </c>
      <c r="J175" s="10" t="str">
        <f>+พค!$P$37</f>
        <v>0.7666</v>
      </c>
      <c r="K175" s="10" t="str">
        <f>+มิย!$P$37</f>
        <v>0.8614</v>
      </c>
      <c r="L175" s="10" t="str">
        <f>+กค!$P$37</f>
        <v>0.7677</v>
      </c>
      <c r="M175" s="10" t="str">
        <f>+สค!$P$37</f>
        <v>0.8935</v>
      </c>
      <c r="N175" s="86" t="str">
        <f>+กย!$P$37</f>
        <v>0.5594</v>
      </c>
      <c r="O175" s="13">
        <f t="shared" si="61"/>
        <v>0</v>
      </c>
      <c r="P175" s="13"/>
      <c r="Q175" s="68">
        <f>+O176/O178</f>
        <v>0.79355193181818184</v>
      </c>
      <c r="R175" s="14" t="s">
        <v>108</v>
      </c>
      <c r="S175" s="67"/>
      <c r="T175" s="129"/>
    </row>
    <row r="176" spans="1:20" x14ac:dyDescent="0.2">
      <c r="A176" s="64"/>
      <c r="B176" s="10" t="s">
        <v>109</v>
      </c>
      <c r="C176" s="10">
        <f>+C178*C175</f>
        <v>45.405000000000001</v>
      </c>
      <c r="D176" s="10">
        <f t="shared" ref="D176:N176" si="84">+D178*D175</f>
        <v>49.29</v>
      </c>
      <c r="E176" s="10">
        <f t="shared" si="84"/>
        <v>55.4328</v>
      </c>
      <c r="F176" s="10">
        <f t="shared" si="84"/>
        <v>56.238</v>
      </c>
      <c r="G176" s="10">
        <f t="shared" si="84"/>
        <v>72.569400000000002</v>
      </c>
      <c r="H176" s="10">
        <f t="shared" si="84"/>
        <v>60.679900000000004</v>
      </c>
      <c r="I176" s="10">
        <f t="shared" si="84"/>
        <v>57.999499999999998</v>
      </c>
      <c r="J176" s="10">
        <f t="shared" si="84"/>
        <v>76.66</v>
      </c>
      <c r="K176" s="10">
        <f t="shared" si="84"/>
        <v>49.961200000000005</v>
      </c>
      <c r="L176" s="10">
        <f t="shared" si="84"/>
        <v>49.132800000000003</v>
      </c>
      <c r="M176" s="10">
        <f t="shared" si="84"/>
        <v>72.373499999999993</v>
      </c>
      <c r="N176" s="10">
        <f t="shared" si="84"/>
        <v>52.583600000000004</v>
      </c>
      <c r="O176" s="13">
        <f t="shared" si="61"/>
        <v>698.32569999999998</v>
      </c>
      <c r="P176" s="13"/>
      <c r="Q176" s="65"/>
      <c r="R176" s="66"/>
      <c r="S176" s="67"/>
      <c r="T176" s="69"/>
    </row>
    <row r="177" spans="1:20" x14ac:dyDescent="0.2">
      <c r="A177" s="64"/>
      <c r="B177" s="10" t="s">
        <v>110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7">
        <f t="shared" si="61"/>
        <v>0</v>
      </c>
      <c r="P177" s="17"/>
      <c r="Q177" s="65"/>
      <c r="R177" s="66"/>
      <c r="S177" s="67"/>
      <c r="T177" s="69"/>
    </row>
    <row r="178" spans="1:20" x14ac:dyDescent="0.2">
      <c r="A178" s="64"/>
      <c r="B178" s="10" t="s">
        <v>111</v>
      </c>
      <c r="C178" s="16">
        <f>+ตค!$P$4</f>
        <v>50</v>
      </c>
      <c r="D178" s="16">
        <f>+พย!$P$4</f>
        <v>60</v>
      </c>
      <c r="E178" s="16">
        <f>+ธค!$P$4</f>
        <v>72</v>
      </c>
      <c r="F178" s="16">
        <f>+มค!$P$4</f>
        <v>78</v>
      </c>
      <c r="G178" s="16">
        <f>+กพ!$P$4</f>
        <v>79</v>
      </c>
      <c r="H178" s="16">
        <f>+มีค!$P$4</f>
        <v>79</v>
      </c>
      <c r="I178" s="16">
        <f>+เมย!$P$4</f>
        <v>65</v>
      </c>
      <c r="J178" s="16">
        <f>+พค!$P$4</f>
        <v>100</v>
      </c>
      <c r="K178" s="16">
        <f>+มิย!$P$4</f>
        <v>58</v>
      </c>
      <c r="L178" s="16">
        <f>+กค!$P$4</f>
        <v>64</v>
      </c>
      <c r="M178" s="16">
        <f>+สค!$P$4</f>
        <v>81</v>
      </c>
      <c r="N178" s="16">
        <f>+กย!$P$4</f>
        <v>94</v>
      </c>
      <c r="O178" s="17">
        <f t="shared" si="61"/>
        <v>880</v>
      </c>
      <c r="P178" s="17"/>
      <c r="Q178" s="65"/>
      <c r="R178" s="66"/>
      <c r="S178" s="67"/>
      <c r="T178" s="69"/>
    </row>
    <row r="179" spans="1:20" x14ac:dyDescent="0.2">
      <c r="A179" s="64"/>
      <c r="B179" s="22" t="s">
        <v>112</v>
      </c>
      <c r="C179" s="23">
        <f>+ตค!$P$6</f>
        <v>0</v>
      </c>
      <c r="D179" s="23">
        <f>+พย!$P$5</f>
        <v>0</v>
      </c>
      <c r="E179" s="23">
        <f>+ธค!$P$5</f>
        <v>0</v>
      </c>
      <c r="F179" s="23">
        <f>+มค!$P$5</f>
        <v>0</v>
      </c>
      <c r="G179" s="23">
        <f>+กพ!$P$5</f>
        <v>0</v>
      </c>
      <c r="H179" s="23">
        <f>+มีค!$P$5</f>
        <v>0</v>
      </c>
      <c r="I179" s="23">
        <f>+เมย!$P$5</f>
        <v>0</v>
      </c>
      <c r="J179" s="23">
        <f>+พค!$P$5</f>
        <v>0</v>
      </c>
      <c r="K179" s="23">
        <f>+มิย!$P$5</f>
        <v>0</v>
      </c>
      <c r="L179" s="23">
        <f>+กค!$P$5</f>
        <v>0</v>
      </c>
      <c r="M179" s="23">
        <f>+สค!$P$5</f>
        <v>0</v>
      </c>
      <c r="N179" s="23">
        <f>+กย!$P$5</f>
        <v>0</v>
      </c>
      <c r="O179" s="22">
        <f t="shared" si="61"/>
        <v>0</v>
      </c>
      <c r="P179" s="22"/>
      <c r="Q179" s="65"/>
      <c r="R179" s="66"/>
      <c r="S179" s="67"/>
      <c r="T179" s="69"/>
    </row>
    <row r="180" spans="1:20" x14ac:dyDescent="0.2">
      <c r="A180" s="64"/>
      <c r="B180" s="45" t="s">
        <v>522</v>
      </c>
      <c r="C180" s="46">
        <f>+ตค!P8</f>
        <v>293</v>
      </c>
      <c r="D180" s="46">
        <f>+พย!P8</f>
        <v>181</v>
      </c>
      <c r="E180" s="46">
        <f>+ธค!P8</f>
        <v>263</v>
      </c>
      <c r="F180" s="46">
        <f>+มค!P8</f>
        <v>261</v>
      </c>
      <c r="G180" s="46">
        <f>+กพ!P8</f>
        <v>246</v>
      </c>
      <c r="H180" s="46">
        <f>+มีค!P8</f>
        <v>265</v>
      </c>
      <c r="I180" s="46">
        <f>+เมย!P8</f>
        <v>246</v>
      </c>
      <c r="J180" s="46">
        <f>+พค!P8</f>
        <v>311</v>
      </c>
      <c r="K180" s="46">
        <f>+มิย!P8</f>
        <v>234</v>
      </c>
      <c r="L180" s="46">
        <f>+กค!P8</f>
        <v>199</v>
      </c>
      <c r="M180" s="46">
        <f>+สค!P8</f>
        <v>290</v>
      </c>
      <c r="N180" s="46"/>
      <c r="O180" s="46">
        <f>SUM(C180:N180)</f>
        <v>2789</v>
      </c>
      <c r="P180" s="45"/>
      <c r="Q180" s="66">
        <v>3.51</v>
      </c>
      <c r="R180" s="123" t="s">
        <v>4206</v>
      </c>
      <c r="S180" s="67"/>
      <c r="T180" s="69"/>
    </row>
    <row r="181" spans="1:20" x14ac:dyDescent="0.2">
      <c r="A181" s="127" t="s">
        <v>541</v>
      </c>
      <c r="B181" s="49" t="s">
        <v>113</v>
      </c>
      <c r="C181" s="50" t="str">
        <f>+ตค!$P$46</f>
        <v>44.39</v>
      </c>
      <c r="D181" s="50" t="str">
        <f>+พย!$P$46</f>
        <v>29.38</v>
      </c>
      <c r="E181" s="50" t="str">
        <f>+ธค!$P$46</f>
        <v>38.56</v>
      </c>
      <c r="F181" s="50" t="str">
        <f>+มค!$P$46</f>
        <v>36.07</v>
      </c>
      <c r="G181" s="50" t="str">
        <f>+กพ!$P$46</f>
        <v>39.94</v>
      </c>
      <c r="H181" s="50" t="str">
        <f>+มีค!$P$46</f>
        <v>38.86</v>
      </c>
      <c r="I181" s="50" t="str">
        <f>+เมย!$P$46</f>
        <v>37.27</v>
      </c>
      <c r="J181" s="50" t="str">
        <f>+พค!$P$46</f>
        <v>47.12</v>
      </c>
      <c r="K181" s="50" t="str">
        <f>+มิย!$P$46</f>
        <v>36.68</v>
      </c>
      <c r="L181" s="50" t="str">
        <f>+กค!$P$46</f>
        <v>29.85</v>
      </c>
      <c r="M181" s="50" t="str">
        <f>+สค!$P$46</f>
        <v>41.94</v>
      </c>
      <c r="N181" s="50" t="str">
        <f>+กย!$P$46</f>
        <v>39.85</v>
      </c>
      <c r="O181" s="119">
        <f>+(O180*100)/(22*$Q$14)</f>
        <v>34.827672327672325</v>
      </c>
      <c r="P181" s="31"/>
      <c r="Q181" s="20"/>
      <c r="R181" s="18" t="s">
        <v>113</v>
      </c>
      <c r="S181" s="67"/>
      <c r="T181" s="69"/>
    </row>
    <row r="182" spans="1:20" x14ac:dyDescent="0.2">
      <c r="A182" s="127"/>
      <c r="B182" s="49" t="s">
        <v>114</v>
      </c>
      <c r="C182" s="50" t="str">
        <f>+ตค!$P$47</f>
        <v>2.18</v>
      </c>
      <c r="D182" s="50" t="str">
        <f>+พย!$P$47</f>
        <v>2.59</v>
      </c>
      <c r="E182" s="50" t="str">
        <f>+ธค!$P$47</f>
        <v>3.14</v>
      </c>
      <c r="F182" s="50" t="str">
        <f>+มค!$P$47</f>
        <v>3.32</v>
      </c>
      <c r="G182" s="50" t="str">
        <f>+กพ!$P$47</f>
        <v>3.59</v>
      </c>
      <c r="H182" s="50" t="str">
        <f>+มีค!$P$47</f>
        <v>3.59</v>
      </c>
      <c r="I182" s="50" t="str">
        <f>+เมย!$P$47</f>
        <v>2.86</v>
      </c>
      <c r="J182" s="50" t="str">
        <f>+พค!$P$47</f>
        <v>4.41</v>
      </c>
      <c r="K182" s="50" t="str">
        <f>+มิย!$P$47</f>
        <v>2.64</v>
      </c>
      <c r="L182" s="50" t="str">
        <f>+กค!$P$47</f>
        <v>2.86</v>
      </c>
      <c r="M182" s="50" t="str">
        <f>+สค!$P$47</f>
        <v>3.59</v>
      </c>
      <c r="N182" s="50" t="str">
        <f>+กย!$P$47</f>
        <v>4.14</v>
      </c>
      <c r="O182" s="119">
        <f>+O178/22</f>
        <v>40</v>
      </c>
      <c r="P182" s="31"/>
      <c r="Q182" s="20"/>
      <c r="R182" s="19" t="s">
        <v>114</v>
      </c>
      <c r="S182" s="67"/>
      <c r="T182" s="69"/>
    </row>
    <row r="183" spans="1:20" x14ac:dyDescent="0.2">
      <c r="A183" s="125" t="s">
        <v>524</v>
      </c>
      <c r="B183" s="51" t="s">
        <v>113</v>
      </c>
      <c r="C183" s="52">
        <f>+(C180*100)/(10*31)</f>
        <v>94.516129032258064</v>
      </c>
      <c r="D183" s="52">
        <f>+(D180*100)/(10*31)</f>
        <v>58.387096774193552</v>
      </c>
      <c r="E183" s="52">
        <f>+(E180*100)/(10*31)</f>
        <v>84.838709677419359</v>
      </c>
      <c r="F183" s="52">
        <f t="shared" ref="F183" si="85">+(F180*100)/(10*31)</f>
        <v>84.193548387096769</v>
      </c>
      <c r="G183" s="52">
        <f>+(G180*100)/(10*28)</f>
        <v>87.857142857142861</v>
      </c>
      <c r="H183" s="52">
        <f>+(H180*100)/(10*31)</f>
        <v>85.483870967741936</v>
      </c>
      <c r="I183" s="52">
        <f>+(I180*100)/(10*30)</f>
        <v>82</v>
      </c>
      <c r="J183" s="52">
        <f>+(J180*100)/(10*31)</f>
        <v>100.3225806451613</v>
      </c>
      <c r="K183" s="52">
        <f>+(K180*100)/(10*30)</f>
        <v>78</v>
      </c>
      <c r="L183" s="52">
        <f>+(L180*100)/(10*31)</f>
        <v>64.193548387096769</v>
      </c>
      <c r="M183" s="52">
        <f>+(M180*100)/(10*31)</f>
        <v>93.548387096774192</v>
      </c>
      <c r="N183" s="52">
        <f t="shared" ref="N183" si="86">+(N180*100)/(10*28)</f>
        <v>0</v>
      </c>
      <c r="O183" s="53">
        <f>+(O180*100)/(10*$Q$14)</f>
        <v>76.620879120879124</v>
      </c>
      <c r="P183" s="31"/>
      <c r="Q183" s="94"/>
      <c r="R183" s="19"/>
      <c r="S183" s="67"/>
      <c r="T183" s="69"/>
    </row>
    <row r="184" spans="1:20" ht="15" thickBot="1" x14ac:dyDescent="0.25">
      <c r="A184" s="126"/>
      <c r="B184" s="70" t="s">
        <v>114</v>
      </c>
      <c r="C184" s="71">
        <f>+C178/10</f>
        <v>5</v>
      </c>
      <c r="D184" s="71">
        <f>+D178/10</f>
        <v>6</v>
      </c>
      <c r="E184" s="71">
        <f>+E178/10</f>
        <v>7.2</v>
      </c>
      <c r="F184" s="71">
        <f t="shared" ref="F184:G184" si="87">+F178/10</f>
        <v>7.8</v>
      </c>
      <c r="G184" s="71">
        <f t="shared" si="87"/>
        <v>7.9</v>
      </c>
      <c r="H184" s="71">
        <f t="shared" ref="H184:I184" si="88">+H178/10</f>
        <v>7.9</v>
      </c>
      <c r="I184" s="71">
        <f t="shared" si="88"/>
        <v>6.5</v>
      </c>
      <c r="J184" s="71">
        <f t="shared" ref="J184:N184" si="89">+J178/10</f>
        <v>10</v>
      </c>
      <c r="K184" s="71">
        <f t="shared" si="89"/>
        <v>5.8</v>
      </c>
      <c r="L184" s="71">
        <f t="shared" si="89"/>
        <v>6.4</v>
      </c>
      <c r="M184" s="71">
        <f t="shared" si="89"/>
        <v>8.1</v>
      </c>
      <c r="N184" s="71">
        <f t="shared" si="89"/>
        <v>9.4</v>
      </c>
      <c r="O184" s="53">
        <f>+O178/10</f>
        <v>88</v>
      </c>
      <c r="P184" s="73"/>
      <c r="Q184" s="96"/>
      <c r="R184" s="75"/>
      <c r="S184" s="76"/>
      <c r="T184" s="77"/>
    </row>
    <row r="185" spans="1:20" x14ac:dyDescent="0.2">
      <c r="A185" s="79" t="s">
        <v>100</v>
      </c>
      <c r="B185" s="58" t="s">
        <v>106</v>
      </c>
      <c r="C185" s="58" t="str">
        <f>+ตค!$Q$36</f>
        <v>0.7032</v>
      </c>
      <c r="D185" s="58" t="str">
        <f>+พย!$Q$36</f>
        <v>0.7341</v>
      </c>
      <c r="E185" s="58" t="str">
        <f>+ธค!$Q$36</f>
        <v>0.6951</v>
      </c>
      <c r="F185" s="58" t="str">
        <f>+มค!$Q$36</f>
        <v>0.7278</v>
      </c>
      <c r="G185" s="58" t="str">
        <f>+กพ!$Q$36</f>
        <v>0.7606</v>
      </c>
      <c r="H185" s="58" t="str">
        <f>+มีค!$Q$36</f>
        <v>0.8142</v>
      </c>
      <c r="I185" s="58" t="str">
        <f>+เมย!$Q$36</f>
        <v>0.8195</v>
      </c>
      <c r="J185" s="58" t="str">
        <f>+พค!$Q$36</f>
        <v>0.6524</v>
      </c>
      <c r="K185" s="58" t="str">
        <f>+มิย!$Q$36</f>
        <v>0.8061</v>
      </c>
      <c r="L185" s="58" t="str">
        <f>+กค!$Q$36</f>
        <v>0.6464</v>
      </c>
      <c r="M185" s="58" t="str">
        <f>+สค!$Q$36</f>
        <v>0.7775</v>
      </c>
      <c r="N185" s="58" t="str">
        <f>+กย!$Q$36</f>
        <v>0.7298</v>
      </c>
      <c r="O185" s="60">
        <f t="shared" si="61"/>
        <v>0</v>
      </c>
      <c r="P185" s="60"/>
      <c r="Q185" s="61">
        <f>+O186/O190</f>
        <v>0.73847402760351333</v>
      </c>
      <c r="R185" s="62" t="s">
        <v>106</v>
      </c>
      <c r="S185" s="63"/>
      <c r="T185" s="128">
        <v>0.6</v>
      </c>
    </row>
    <row r="186" spans="1:20" x14ac:dyDescent="0.2">
      <c r="A186" s="64"/>
      <c r="B186" s="10" t="s">
        <v>107</v>
      </c>
      <c r="C186" s="10">
        <f>+C190*C185</f>
        <v>47.114400000000003</v>
      </c>
      <c r="D186" s="10">
        <f t="shared" ref="D186:N186" si="90">+D190*D185</f>
        <v>49.184699999999999</v>
      </c>
      <c r="E186" s="10">
        <f t="shared" si="90"/>
        <v>32.669700000000006</v>
      </c>
      <c r="F186" s="10">
        <f t="shared" si="90"/>
        <v>37.117800000000003</v>
      </c>
      <c r="G186" s="10">
        <f t="shared" si="90"/>
        <v>44.875400000000006</v>
      </c>
      <c r="H186" s="10">
        <f t="shared" si="90"/>
        <v>43.966799999999999</v>
      </c>
      <c r="I186" s="10">
        <f t="shared" si="90"/>
        <v>61.462499999999999</v>
      </c>
      <c r="J186" s="10">
        <f t="shared" si="90"/>
        <v>39.143999999999998</v>
      </c>
      <c r="K186" s="10">
        <f t="shared" si="90"/>
        <v>63.681900000000006</v>
      </c>
      <c r="L186" s="10">
        <f t="shared" si="90"/>
        <v>58.822399999999995</v>
      </c>
      <c r="M186" s="10">
        <f t="shared" si="90"/>
        <v>52.87</v>
      </c>
      <c r="N186" s="10">
        <f t="shared" si="90"/>
        <v>57.654200000000003</v>
      </c>
      <c r="O186" s="13">
        <f t="shared" si="61"/>
        <v>588.56380000000013</v>
      </c>
      <c r="P186" s="13"/>
      <c r="Q186" s="65"/>
      <c r="R186" s="66"/>
      <c r="S186" s="67"/>
      <c r="T186" s="129"/>
    </row>
    <row r="187" spans="1:20" x14ac:dyDescent="0.2">
      <c r="A187" s="64"/>
      <c r="B187" s="10" t="s">
        <v>108</v>
      </c>
      <c r="C187" s="10" t="str">
        <f>+ตค!$Q$37</f>
        <v>0.7025</v>
      </c>
      <c r="D187" s="10" t="str">
        <f>+พย!$Q$37</f>
        <v>0.7293</v>
      </c>
      <c r="E187" s="10" t="str">
        <f>+ธค!$Q$37</f>
        <v>0.6937</v>
      </c>
      <c r="F187" s="10" t="str">
        <f>+มค!$Q$37</f>
        <v>0.7232</v>
      </c>
      <c r="G187" s="10" t="str">
        <f>+กพ!$Q$37</f>
        <v>0.7596</v>
      </c>
      <c r="H187" s="10" t="str">
        <f>+มีค!$Q$37</f>
        <v>0.8078</v>
      </c>
      <c r="I187" s="10" t="str">
        <f>+เมย!$Q$37</f>
        <v>0.8176</v>
      </c>
      <c r="J187" s="10" t="str">
        <f>+พค!$Q$37</f>
        <v>0.6443</v>
      </c>
      <c r="K187" s="10" t="str">
        <f>+มิย!$Q$37</f>
        <v>0.8016</v>
      </c>
      <c r="L187" s="10" t="str">
        <f>+กค!$Q$37</f>
        <v>0.6398</v>
      </c>
      <c r="M187" s="10" t="str">
        <f>+สค!$Q$37</f>
        <v>0.7668</v>
      </c>
      <c r="N187" s="10" t="str">
        <f>+กย!$Q$37</f>
        <v>0.7254</v>
      </c>
      <c r="O187" s="13">
        <f t="shared" si="61"/>
        <v>0</v>
      </c>
      <c r="P187" s="13"/>
      <c r="Q187" s="68">
        <f>+O188/O190</f>
        <v>0.7337898368883311</v>
      </c>
      <c r="R187" s="14" t="s">
        <v>108</v>
      </c>
      <c r="S187" s="67"/>
      <c r="T187" s="129"/>
    </row>
    <row r="188" spans="1:20" x14ac:dyDescent="0.2">
      <c r="A188" s="64"/>
      <c r="B188" s="10" t="s">
        <v>109</v>
      </c>
      <c r="C188" s="10">
        <f>+C190*C187</f>
        <v>47.067500000000003</v>
      </c>
      <c r="D188" s="10">
        <f t="shared" ref="D188:N188" si="91">+D190*D187</f>
        <v>48.863099999999996</v>
      </c>
      <c r="E188" s="10">
        <f t="shared" si="91"/>
        <v>32.603899999999996</v>
      </c>
      <c r="F188" s="10">
        <f t="shared" si="91"/>
        <v>36.883199999999995</v>
      </c>
      <c r="G188" s="10">
        <f t="shared" si="91"/>
        <v>44.816400000000002</v>
      </c>
      <c r="H188" s="10">
        <f t="shared" si="91"/>
        <v>43.621199999999995</v>
      </c>
      <c r="I188" s="10">
        <f t="shared" si="91"/>
        <v>61.32</v>
      </c>
      <c r="J188" s="10">
        <f t="shared" si="91"/>
        <v>38.658000000000001</v>
      </c>
      <c r="K188" s="10">
        <f t="shared" si="91"/>
        <v>63.3264</v>
      </c>
      <c r="L188" s="10">
        <f t="shared" si="91"/>
        <v>58.221800000000002</v>
      </c>
      <c r="M188" s="10">
        <f t="shared" si="91"/>
        <v>52.142400000000002</v>
      </c>
      <c r="N188" s="10">
        <f t="shared" si="91"/>
        <v>57.306600000000003</v>
      </c>
      <c r="O188" s="13">
        <f t="shared" si="61"/>
        <v>584.83049999999992</v>
      </c>
      <c r="P188" s="13"/>
      <c r="Q188" s="65"/>
      <c r="R188" s="66"/>
      <c r="S188" s="67"/>
      <c r="T188" s="69"/>
    </row>
    <row r="189" spans="1:20" x14ac:dyDescent="0.2">
      <c r="A189" s="64"/>
      <c r="B189" s="10" t="s">
        <v>110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7">
        <f t="shared" si="61"/>
        <v>0</v>
      </c>
      <c r="P189" s="17"/>
      <c r="Q189" s="65"/>
      <c r="R189" s="66"/>
      <c r="S189" s="67"/>
      <c r="T189" s="69"/>
    </row>
    <row r="190" spans="1:20" x14ac:dyDescent="0.2">
      <c r="A190" s="64"/>
      <c r="B190" s="10" t="s">
        <v>111</v>
      </c>
      <c r="C190" s="16">
        <f>+ตค!$Q$4</f>
        <v>67</v>
      </c>
      <c r="D190" s="16">
        <f>+พย!$Q$4</f>
        <v>67</v>
      </c>
      <c r="E190" s="16">
        <f>+ธค!$Q$4</f>
        <v>47</v>
      </c>
      <c r="F190" s="16">
        <f>+มค!$Q$4</f>
        <v>51</v>
      </c>
      <c r="G190" s="16">
        <f>+กพ!$Q$4</f>
        <v>59</v>
      </c>
      <c r="H190" s="16">
        <f>+มีค!$Q$4</f>
        <v>54</v>
      </c>
      <c r="I190" s="16">
        <f>+เมย!$Q$4</f>
        <v>75</v>
      </c>
      <c r="J190" s="16">
        <f>+พค!$Q$4</f>
        <v>60</v>
      </c>
      <c r="K190" s="16">
        <f>+มิย!$Q$4</f>
        <v>79</v>
      </c>
      <c r="L190" s="16">
        <f>+กค!$Q$4</f>
        <v>91</v>
      </c>
      <c r="M190" s="16">
        <f>+สค!$Q$4</f>
        <v>68</v>
      </c>
      <c r="N190" s="16">
        <f>+กย!$Q$4</f>
        <v>79</v>
      </c>
      <c r="O190" s="17">
        <f>SUM(C190:N190)</f>
        <v>797</v>
      </c>
      <c r="P190" s="17"/>
      <c r="Q190" s="65"/>
      <c r="R190" s="66"/>
      <c r="S190" s="67"/>
      <c r="T190" s="69"/>
    </row>
    <row r="191" spans="1:20" x14ac:dyDescent="0.2">
      <c r="A191" s="64"/>
      <c r="B191" s="22" t="s">
        <v>112</v>
      </c>
      <c r="C191" s="23">
        <f>+ตค!$Q$6</f>
        <v>0</v>
      </c>
      <c r="D191" s="23">
        <f>+พย!$Q$5</f>
        <v>0</v>
      </c>
      <c r="E191" s="23">
        <f>+ธค!$Q$5</f>
        <v>0</v>
      </c>
      <c r="F191" s="23">
        <f>+มค!$Q$5</f>
        <v>0</v>
      </c>
      <c r="G191" s="23">
        <f>+กพ!$Q$5</f>
        <v>0</v>
      </c>
      <c r="H191" s="23">
        <f>+มีค!$Q$5</f>
        <v>0</v>
      </c>
      <c r="I191" s="23">
        <f>+เมย!$Q$5</f>
        <v>0</v>
      </c>
      <c r="J191" s="23">
        <f>+พค!$Q$5</f>
        <v>0</v>
      </c>
      <c r="K191" s="23">
        <f>+มิย!$Q$5</f>
        <v>0</v>
      </c>
      <c r="L191" s="23">
        <f>+กค!$Q$5</f>
        <v>0</v>
      </c>
      <c r="M191" s="23">
        <f>+สค!$Q$5</f>
        <v>0</v>
      </c>
      <c r="N191" s="23">
        <f>+กย!$Q$5</f>
        <v>0</v>
      </c>
      <c r="O191" s="22">
        <f>SUM(C191:N191)</f>
        <v>0</v>
      </c>
      <c r="P191" s="22"/>
      <c r="Q191" s="65"/>
      <c r="S191" s="67"/>
      <c r="T191" s="69"/>
    </row>
    <row r="192" spans="1:20" x14ac:dyDescent="0.2">
      <c r="A192" s="64"/>
      <c r="B192" s="45" t="s">
        <v>522</v>
      </c>
      <c r="C192" s="46">
        <f>+ตค!Q8</f>
        <v>244</v>
      </c>
      <c r="D192" s="46">
        <f>+พย!Q8</f>
        <v>246</v>
      </c>
      <c r="E192" s="46">
        <f>+ธค!Q8</f>
        <v>165</v>
      </c>
      <c r="F192" s="46">
        <f>+มค!Q8</f>
        <v>185</v>
      </c>
      <c r="G192" s="46">
        <f>+กพ!Q8</f>
        <v>203</v>
      </c>
      <c r="H192" s="46">
        <f>+มีค!Q8</f>
        <v>185</v>
      </c>
      <c r="I192" s="46">
        <f>+เมย!Q8</f>
        <v>281</v>
      </c>
      <c r="J192" s="46">
        <f>+พค!Q8</f>
        <v>191</v>
      </c>
      <c r="K192" s="46">
        <f>+มิย!Q8</f>
        <v>241</v>
      </c>
      <c r="L192" s="46">
        <f>+กค!Q8</f>
        <v>302</v>
      </c>
      <c r="M192" s="46">
        <f>+สค!Q8</f>
        <v>165</v>
      </c>
      <c r="N192" s="46"/>
      <c r="O192" s="46">
        <f>SUM(C192:N192)</f>
        <v>2408</v>
      </c>
      <c r="P192" s="45"/>
      <c r="Q192" s="66">
        <v>3.28</v>
      </c>
      <c r="R192" s="123" t="s">
        <v>4206</v>
      </c>
      <c r="S192" s="67"/>
      <c r="T192" s="69"/>
    </row>
    <row r="193" spans="1:20" x14ac:dyDescent="0.2">
      <c r="A193" s="127" t="s">
        <v>523</v>
      </c>
      <c r="B193" s="49" t="s">
        <v>113</v>
      </c>
      <c r="C193" s="50" t="str">
        <f>+ตค!$Q$46</f>
        <v>56.22</v>
      </c>
      <c r="D193" s="50" t="str">
        <f>+พย!$Q$46</f>
        <v>62.76</v>
      </c>
      <c r="E193" s="50" t="str">
        <f>+ธค!$Q$46</f>
        <v>38.02</v>
      </c>
      <c r="F193" s="50" t="str">
        <f>+มค!$Q$46</f>
        <v>45.57</v>
      </c>
      <c r="G193" s="50" t="str">
        <f>+กพ!$Q$46</f>
        <v>53.70</v>
      </c>
      <c r="H193" s="50" t="str">
        <f>+มีค!$Q$46</f>
        <v>45.57</v>
      </c>
      <c r="I193" s="50" t="str">
        <f>+เมย!$Q$46</f>
        <v>66.90</v>
      </c>
      <c r="J193" s="50" t="str">
        <f>+พค!$Q$46</f>
        <v>61.61</v>
      </c>
      <c r="K193" s="50" t="str">
        <f>+มิย!$Q$46</f>
        <v>83.10</v>
      </c>
      <c r="L193" s="50" t="str">
        <f>+กค!$Q$46</f>
        <v>71.19</v>
      </c>
      <c r="M193" s="50" t="str">
        <f>+สค!$Q$46</f>
        <v>39.29</v>
      </c>
      <c r="N193" s="50" t="str">
        <f>+กย!$Q$46</f>
        <v>49.29</v>
      </c>
      <c r="O193" s="119">
        <f>+(O192*100)/(14*$Q$14)</f>
        <v>47.252747252747255</v>
      </c>
      <c r="P193" s="31"/>
      <c r="Q193" s="20"/>
      <c r="R193" s="18" t="s">
        <v>113</v>
      </c>
      <c r="S193" s="67"/>
      <c r="T193" s="69"/>
    </row>
    <row r="194" spans="1:20" x14ac:dyDescent="0.2">
      <c r="A194" s="127"/>
      <c r="B194" s="49" t="s">
        <v>114</v>
      </c>
      <c r="C194" s="50" t="str">
        <f>+ตค!$Q$47</f>
        <v>4.79</v>
      </c>
      <c r="D194" s="50" t="str">
        <f>+พย!$Q$47</f>
        <v>4.79</v>
      </c>
      <c r="E194" s="50" t="str">
        <f>+ธค!$Q$47</f>
        <v>3.36</v>
      </c>
      <c r="F194" s="50" t="str">
        <f>+มค!$Q$47</f>
        <v>3.64</v>
      </c>
      <c r="G194" s="50" t="str">
        <f>+กพ!$Q$47</f>
        <v>4.21</v>
      </c>
      <c r="H194" s="50" t="str">
        <f>+มีค!$Q$47</f>
        <v>3.86</v>
      </c>
      <c r="I194" s="50" t="str">
        <f>+เมย!$Q$47</f>
        <v>5.36</v>
      </c>
      <c r="J194" s="50" t="str">
        <f>+พค!$Q$47</f>
        <v>6.00</v>
      </c>
      <c r="K194" s="50" t="str">
        <f>+มิย!$Q$47</f>
        <v>7.90</v>
      </c>
      <c r="L194" s="50" t="str">
        <f>+กค!$Q$47</f>
        <v>6.43</v>
      </c>
      <c r="M194" s="50" t="str">
        <f>+สค!$Q$47</f>
        <v>4.86</v>
      </c>
      <c r="N194" s="50" t="str">
        <f>+กย!$Q$47</f>
        <v>5.64</v>
      </c>
      <c r="O194" s="119">
        <f>+O190/14</f>
        <v>56.928571428571431</v>
      </c>
      <c r="P194" s="31"/>
      <c r="Q194" s="20"/>
      <c r="R194" s="19" t="s">
        <v>114</v>
      </c>
      <c r="S194" s="67"/>
      <c r="T194" s="69"/>
    </row>
    <row r="195" spans="1:20" x14ac:dyDescent="0.2">
      <c r="A195" s="125" t="s">
        <v>524</v>
      </c>
      <c r="B195" s="51" t="s">
        <v>113</v>
      </c>
      <c r="C195" s="52">
        <f>+(C192*100)/(10*31)</f>
        <v>78.709677419354833</v>
      </c>
      <c r="D195" s="52">
        <f>+(D192*100)/(10*31)</f>
        <v>79.354838709677423</v>
      </c>
      <c r="E195" s="52">
        <f>+(E192*100)/(10*31)</f>
        <v>53.225806451612904</v>
      </c>
      <c r="F195" s="52">
        <f t="shared" ref="F195" si="92">+(F192*100)/(10*31)</f>
        <v>59.677419354838712</v>
      </c>
      <c r="G195" s="52">
        <f>+(G192*100)/(10*28)</f>
        <v>72.5</v>
      </c>
      <c r="H195" s="52">
        <f>+(H192*100)/(10*31)</f>
        <v>59.677419354838712</v>
      </c>
      <c r="I195" s="52">
        <f>+(I192*100)/(10*30)</f>
        <v>93.666666666666671</v>
      </c>
      <c r="J195" s="52">
        <f>+(J192*100)/(10*31)</f>
        <v>61.612903225806448</v>
      </c>
      <c r="K195" s="52">
        <f>+(K192*100)/(10*30)</f>
        <v>80.333333333333329</v>
      </c>
      <c r="L195" s="52">
        <f>+(L192*100)/(10*31)</f>
        <v>97.41935483870968</v>
      </c>
      <c r="M195" s="52">
        <f>+(M192*100)/(10*31)</f>
        <v>53.225806451612904</v>
      </c>
      <c r="N195" s="52">
        <f t="shared" ref="N195" si="93">+(N192*100)/(10*28)</f>
        <v>0</v>
      </c>
      <c r="O195" s="53">
        <f>+(O192*100)/(10*$Q$14)</f>
        <v>66.15384615384616</v>
      </c>
      <c r="P195" s="30"/>
      <c r="Q195" s="94"/>
      <c r="R195" s="66"/>
      <c r="S195" s="67"/>
      <c r="T195" s="69"/>
    </row>
    <row r="196" spans="1:20" ht="15" thickBot="1" x14ac:dyDescent="0.25">
      <c r="A196" s="126"/>
      <c r="B196" s="70" t="s">
        <v>114</v>
      </c>
      <c r="C196" s="70">
        <f>+C190/10</f>
        <v>6.7</v>
      </c>
      <c r="D196" s="70">
        <f>+D190/10</f>
        <v>6.7</v>
      </c>
      <c r="E196" s="70">
        <f>+E190/10</f>
        <v>4.7</v>
      </c>
      <c r="F196" s="70">
        <f t="shared" ref="F196:G196" si="94">+F190/10</f>
        <v>5.0999999999999996</v>
      </c>
      <c r="G196" s="70">
        <f t="shared" si="94"/>
        <v>5.9</v>
      </c>
      <c r="H196" s="70">
        <f t="shared" ref="H196:I196" si="95">+H190/10</f>
        <v>5.4</v>
      </c>
      <c r="I196" s="70">
        <f t="shared" si="95"/>
        <v>7.5</v>
      </c>
      <c r="J196" s="70">
        <f t="shared" ref="J196:N196" si="96">+J190/10</f>
        <v>6</v>
      </c>
      <c r="K196" s="70">
        <f t="shared" si="96"/>
        <v>7.9</v>
      </c>
      <c r="L196" s="70">
        <f t="shared" si="96"/>
        <v>9.1</v>
      </c>
      <c r="M196" s="70">
        <f t="shared" si="96"/>
        <v>6.8</v>
      </c>
      <c r="N196" s="70">
        <f t="shared" si="96"/>
        <v>7.9</v>
      </c>
      <c r="O196" s="53">
        <f>+O190/10</f>
        <v>79.7</v>
      </c>
      <c r="P196" s="81"/>
      <c r="Q196" s="96"/>
      <c r="R196" s="83"/>
      <c r="S196" s="76"/>
      <c r="T196" s="77"/>
    </row>
    <row r="198" spans="1:20" x14ac:dyDescent="0.2">
      <c r="D198" s="43" t="s">
        <v>525</v>
      </c>
      <c r="O198" s="121">
        <f>+O18+O30+O40+O52+O64+O76+O88+O100+O112+O122+O134+O146+O158+O170+O182+O194</f>
        <v>1015.707149042816</v>
      </c>
    </row>
    <row r="199" spans="1:20" x14ac:dyDescent="0.2">
      <c r="A199" s="9"/>
      <c r="D199" s="43" t="s">
        <v>527</v>
      </c>
      <c r="O199" s="122">
        <f>+O198/16</f>
        <v>63.481696815176001</v>
      </c>
      <c r="Q199" s="9"/>
      <c r="R199" s="9"/>
    </row>
    <row r="200" spans="1:20" ht="15.75" x14ac:dyDescent="0.25">
      <c r="A200" s="9"/>
      <c r="D200" s="44" t="s">
        <v>526</v>
      </c>
      <c r="Q200" s="9"/>
      <c r="R200" s="9"/>
    </row>
  </sheetData>
  <mergeCells count="48">
    <mergeCell ref="A2:T2"/>
    <mergeCell ref="A3:T3"/>
    <mergeCell ref="T173:T175"/>
    <mergeCell ref="T185:T187"/>
    <mergeCell ref="T103:T105"/>
    <mergeCell ref="T113:T115"/>
    <mergeCell ref="T125:T127"/>
    <mergeCell ref="T137:T139"/>
    <mergeCell ref="T149:T151"/>
    <mergeCell ref="T161:T163"/>
    <mergeCell ref="A193:A194"/>
    <mergeCell ref="A195:A196"/>
    <mergeCell ref="T9:T11"/>
    <mergeCell ref="T21:T23"/>
    <mergeCell ref="T31:T33"/>
    <mergeCell ref="T43:T45"/>
    <mergeCell ref="T55:T57"/>
    <mergeCell ref="T67:T69"/>
    <mergeCell ref="T79:T81"/>
    <mergeCell ref="T91:T93"/>
    <mergeCell ref="A157:A158"/>
    <mergeCell ref="A159:A160"/>
    <mergeCell ref="A169:A170"/>
    <mergeCell ref="A171:A172"/>
    <mergeCell ref="A181:A182"/>
    <mergeCell ref="A183:A184"/>
    <mergeCell ref="A147:A148"/>
    <mergeCell ref="A87:A88"/>
    <mergeCell ref="A89:A90"/>
    <mergeCell ref="A99:A100"/>
    <mergeCell ref="A101:A102"/>
    <mergeCell ref="A111:A112"/>
    <mergeCell ref="A121:A122"/>
    <mergeCell ref="A123:A124"/>
    <mergeCell ref="A133:A134"/>
    <mergeCell ref="A135:A136"/>
    <mergeCell ref="A145:A146"/>
    <mergeCell ref="A77:A78"/>
    <mergeCell ref="A17:A18"/>
    <mergeCell ref="A19:A20"/>
    <mergeCell ref="A29:A30"/>
    <mergeCell ref="A39:A40"/>
    <mergeCell ref="A41:A42"/>
    <mergeCell ref="A51:A52"/>
    <mergeCell ref="A53:A54"/>
    <mergeCell ref="A63:A64"/>
    <mergeCell ref="A65:A66"/>
    <mergeCell ref="A75:A76"/>
  </mergeCells>
  <pageMargins left="0.4" right="0.34" top="0.35433070866141736" bottom="0.17" header="0.17" footer="0.31496062992125984"/>
  <pageSetup paperSize="9" scale="70" fitToWidth="0" orientation="landscape" r:id="rId1"/>
  <headerFooter>
    <oddFooter>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3" sqref="L3"/>
    </sheetView>
  </sheetViews>
  <sheetFormatPr defaultColWidth="15.625" defaultRowHeight="22.5" x14ac:dyDescent="0.35"/>
  <cols>
    <col min="1" max="1" width="15.625" style="4"/>
    <col min="2" max="2" width="10" style="4" customWidth="1"/>
    <col min="3" max="3" width="9.625" style="4" customWidth="1"/>
    <col min="4" max="4" width="7.625" style="4" customWidth="1"/>
    <col min="5" max="5" width="10.5" style="4" customWidth="1"/>
    <col min="6" max="6" width="7.5" style="4" customWidth="1"/>
    <col min="7" max="7" width="7.75" style="4" customWidth="1"/>
    <col min="8" max="8" width="8" style="4" customWidth="1"/>
    <col min="9" max="9" width="9.25" style="4" customWidth="1"/>
    <col min="10" max="10" width="6.75" style="4" customWidth="1"/>
    <col min="11" max="11" width="8.75" style="4" customWidth="1"/>
    <col min="12" max="12" width="8.625" style="4" customWidth="1"/>
    <col min="13" max="13" width="8.125" style="4" customWidth="1"/>
    <col min="14" max="16384" width="15.625" style="4"/>
  </cols>
  <sheetData>
    <row r="1" spans="1:13" s="5" customFormat="1" ht="19.5" thickBot="1" x14ac:dyDescent="0.25">
      <c r="A1" s="130" t="s">
        <v>2708</v>
      </c>
      <c r="B1" s="132">
        <v>2557</v>
      </c>
      <c r="C1" s="133"/>
      <c r="D1" s="134"/>
      <c r="E1" s="132">
        <v>2558</v>
      </c>
      <c r="F1" s="133"/>
      <c r="G1" s="133"/>
      <c r="H1" s="133"/>
      <c r="I1" s="133"/>
      <c r="J1" s="133"/>
      <c r="K1" s="133"/>
      <c r="L1" s="133"/>
      <c r="M1" s="134"/>
    </row>
    <row r="2" spans="1:13" ht="24" thickTop="1" thickBot="1" x14ac:dyDescent="0.25">
      <c r="A2" s="131"/>
      <c r="B2" s="97" t="s">
        <v>2709</v>
      </c>
      <c r="C2" s="97" t="s">
        <v>2710</v>
      </c>
      <c r="D2" s="97" t="s">
        <v>2711</v>
      </c>
      <c r="E2" s="97" t="s">
        <v>2712</v>
      </c>
      <c r="F2" s="97" t="s">
        <v>2713</v>
      </c>
      <c r="G2" s="97" t="s">
        <v>2714</v>
      </c>
      <c r="H2" s="97" t="s">
        <v>2715</v>
      </c>
      <c r="I2" s="97" t="s">
        <v>2716</v>
      </c>
      <c r="J2" s="97" t="s">
        <v>2717</v>
      </c>
      <c r="K2" s="97" t="s">
        <v>2718</v>
      </c>
      <c r="L2" s="97" t="s">
        <v>2719</v>
      </c>
      <c r="M2" s="97" t="s">
        <v>2720</v>
      </c>
    </row>
    <row r="3" spans="1:13" ht="27" thickTop="1" thickBot="1" x14ac:dyDescent="0.4">
      <c r="A3" s="98" t="s">
        <v>2721</v>
      </c>
      <c r="B3" s="99" t="str">
        <f>+วิเคราะห์58!C11</f>
        <v>1.4366</v>
      </c>
      <c r="C3" s="99" t="str">
        <f>+วิเคราะห์58!D11</f>
        <v>1.4828</v>
      </c>
      <c r="D3" s="99" t="str">
        <f>+วิเคราะห์58!E11</f>
        <v>1.6384</v>
      </c>
      <c r="E3" s="99" t="str">
        <f>+วิเคราะห์58!F11</f>
        <v>1.5474</v>
      </c>
      <c r="F3" s="99" t="str">
        <f>+วิเคราะห์58!G11</f>
        <v>1.5277</v>
      </c>
      <c r="G3" s="99" t="str">
        <f>+วิเคราะห์58!H11</f>
        <v>1.5891</v>
      </c>
      <c r="H3" s="99" t="str">
        <f>+วิเคราะห์58!I11</f>
        <v>1.4728</v>
      </c>
      <c r="I3" s="99" t="str">
        <f>+วิเคราะห์58!J11</f>
        <v>1.4799</v>
      </c>
      <c r="J3" s="99" t="str">
        <f>+วิเคราะห์58!K11</f>
        <v>1.5020</v>
      </c>
      <c r="K3" s="99" t="str">
        <f>+วิเคราะห์58!L11</f>
        <v>1.4408</v>
      </c>
      <c r="L3" s="99" t="str">
        <f>+วิเคราะห์58!M11</f>
        <v>1.4548</v>
      </c>
      <c r="M3" s="99" t="str">
        <f>+วิเคราะห์58!N11</f>
        <v>1.5481</v>
      </c>
    </row>
    <row r="4" spans="1:13" ht="23.25" thickBot="1" x14ac:dyDescent="0.4">
      <c r="A4" s="98" t="s">
        <v>2722</v>
      </c>
      <c r="B4" s="99" t="str">
        <f>+วิเคราะห์58!C23</f>
        <v>1.1884</v>
      </c>
      <c r="C4" s="99" t="str">
        <f>+วิเคราะห์58!D23</f>
        <v>1.2037</v>
      </c>
      <c r="D4" s="99" t="str">
        <f>+วิเคราะห์58!E23</f>
        <v>1.1299</v>
      </c>
      <c r="E4" s="99" t="str">
        <f>+วิเคราะห์58!F23</f>
        <v>1.1299</v>
      </c>
      <c r="F4" s="99" t="str">
        <f>+วิเคราะห์58!G23</f>
        <v>1.2189</v>
      </c>
      <c r="G4" s="99" t="str">
        <f>+วิเคราะห์58!H23</f>
        <v>1.2895</v>
      </c>
      <c r="H4" s="99" t="str">
        <f>+วิเคราะห์58!I23</f>
        <v>1.0387</v>
      </c>
      <c r="I4" s="99" t="str">
        <f>+วิเคราะห์58!J23</f>
        <v>1.2450</v>
      </c>
      <c r="J4" s="99" t="str">
        <f>+วิเคราะห์58!K23</f>
        <v>1.1293</v>
      </c>
      <c r="K4" s="99" t="str">
        <f>+วิเคราะห์58!L23</f>
        <v>1.2161</v>
      </c>
      <c r="L4" s="99" t="str">
        <f>+วิเคราะห์58!M23</f>
        <v>1.0655</v>
      </c>
      <c r="M4" s="99" t="str">
        <f>+วิเคราะห์58!N23</f>
        <v>1.0432</v>
      </c>
    </row>
    <row r="5" spans="1:13" ht="23.25" thickBot="1" x14ac:dyDescent="0.4">
      <c r="A5" s="98" t="s">
        <v>2723</v>
      </c>
      <c r="B5" s="99" t="str">
        <f>+วิเคราะห์58!C33</f>
        <v>0.7547</v>
      </c>
      <c r="C5" s="99" t="str">
        <f>+วิเคราะห์58!D33</f>
        <v>0.7571</v>
      </c>
      <c r="D5" s="99" t="str">
        <f>+วิเคราะห์58!E33</f>
        <v>0.8047</v>
      </c>
      <c r="E5" s="99" t="str">
        <f>+วิเคราะห์58!F33</f>
        <v>0.7483</v>
      </c>
      <c r="F5" s="99" t="str">
        <f>+วิเคราะห์58!G33</f>
        <v>0.6957</v>
      </c>
      <c r="G5" s="99" t="str">
        <f>+วิเคราะห์58!H33</f>
        <v>0.6784</v>
      </c>
      <c r="H5" s="99" t="str">
        <f>+วิเคราะห์58!I33</f>
        <v>0.8380</v>
      </c>
      <c r="I5" s="99" t="str">
        <f>+วิเคราะห์58!J33</f>
        <v>0.7627</v>
      </c>
      <c r="J5" s="99" t="str">
        <f>+วิเคราะห์58!K33</f>
        <v>0.6809</v>
      </c>
      <c r="K5" s="99" t="str">
        <f>+วิเคราะห์58!L33</f>
        <v>0.3109</v>
      </c>
      <c r="L5" s="99" t="str">
        <f>+วิเคราะห์58!M33</f>
        <v>0.6469</v>
      </c>
      <c r="M5" s="99" t="str">
        <f>+วิเคราะห์58!N33</f>
        <v>0.5057</v>
      </c>
    </row>
    <row r="6" spans="1:13" ht="39" thickBot="1" x14ac:dyDescent="0.4">
      <c r="A6" s="98" t="s">
        <v>2724</v>
      </c>
      <c r="B6" s="99" t="str">
        <f>+วิเคราะห์58!C45</f>
        <v>0.6599</v>
      </c>
      <c r="C6" s="99" t="str">
        <f>+วิเคราะห์58!D45</f>
        <v>0.6537</v>
      </c>
      <c r="D6" s="99" t="str">
        <f>+วิเคราะห์58!E45</f>
        <v>0.7086</v>
      </c>
      <c r="E6" s="99" t="str">
        <f>+วิเคราะห์58!F45</f>
        <v>0.7294</v>
      </c>
      <c r="F6" s="99" t="str">
        <f>+วิเคราะห์58!G45</f>
        <v>0.7813</v>
      </c>
      <c r="G6" s="99" t="str">
        <f>+วิเคราะห์58!H45</f>
        <v>0.7023</v>
      </c>
      <c r="H6" s="99" t="str">
        <f>+วิเคราะห์58!I45</f>
        <v>0.8505</v>
      </c>
      <c r="I6" s="99" t="str">
        <f>+วิเคราะห์58!J45</f>
        <v>0.6623</v>
      </c>
      <c r="J6" s="99" t="str">
        <f>+วิเคราะห์58!K45</f>
        <v>0.6477</v>
      </c>
      <c r="K6" s="99" t="str">
        <f>+วิเคราะห์58!L45</f>
        <v>0.6361</v>
      </c>
      <c r="L6" s="99" t="str">
        <f>+วิเคราะห์58!M45</f>
        <v>0.6192</v>
      </c>
      <c r="M6" s="99" t="str">
        <f>+วิเคราะห์58!N45</f>
        <v>0.7129</v>
      </c>
    </row>
    <row r="7" spans="1:13" ht="23.25" thickBot="1" x14ac:dyDescent="0.4">
      <c r="A7" s="100" t="s">
        <v>89</v>
      </c>
      <c r="B7" s="99" t="str">
        <f>+วิเคราะห์58!C57</f>
        <v>0.5472</v>
      </c>
      <c r="C7" s="99" t="str">
        <f>+วิเคราะห์58!D57</f>
        <v>0.6143</v>
      </c>
      <c r="D7" s="99" t="str">
        <f>+วิเคราะห์58!E57</f>
        <v>0.5572</v>
      </c>
      <c r="E7" s="99" t="str">
        <f>+วิเคราะห์58!F57</f>
        <v>0.5507</v>
      </c>
      <c r="F7" s="99" t="str">
        <f>+วิเคราะห์58!G57</f>
        <v>0.5289</v>
      </c>
      <c r="G7" s="99" t="str">
        <f>+วิเคราะห์58!H57</f>
        <v>0.5684</v>
      </c>
      <c r="H7" s="99" t="str">
        <f>+วิเคราะห์58!I57</f>
        <v>0.6330</v>
      </c>
      <c r="I7" s="99" t="str">
        <f>+วิเคราะห์58!J57</f>
        <v>0.5390</v>
      </c>
      <c r="J7" s="99" t="str">
        <f>+วิเคราะห์58!K57</f>
        <v>0.5502</v>
      </c>
      <c r="K7" s="99" t="str">
        <f>+วิเคราะห์58!L57</f>
        <v>0.5631</v>
      </c>
      <c r="L7" s="99" t="str">
        <f>+วิเคราะห์58!M57</f>
        <v>0.6001</v>
      </c>
      <c r="M7" s="99" t="str">
        <f>+วิเคราะห์58!N57</f>
        <v>0.6335</v>
      </c>
    </row>
    <row r="8" spans="1:13" ht="23.25" thickBot="1" x14ac:dyDescent="0.4">
      <c r="A8" s="98" t="s">
        <v>2725</v>
      </c>
      <c r="B8" s="99" t="str">
        <f>+วิเคราะห์58!C69</f>
        <v>0.5814</v>
      </c>
      <c r="C8" s="99" t="str">
        <f>+วิเคราะห์58!D69</f>
        <v>0.7430</v>
      </c>
      <c r="D8" s="99" t="str">
        <f>+วิเคราะห์58!E69</f>
        <v>0.6554</v>
      </c>
      <c r="E8" s="99" t="str">
        <f>+วิเคราะห์58!F69</f>
        <v>0.6608</v>
      </c>
      <c r="F8" s="99" t="str">
        <f>+วิเคราะห์58!G69</f>
        <v>0.6769</v>
      </c>
      <c r="G8" s="99" t="str">
        <f>+วิเคราะห์58!H69</f>
        <v>0.5517</v>
      </c>
      <c r="H8" s="99" t="str">
        <f>+วิเคราะห์58!I69</f>
        <v>0.5877</v>
      </c>
      <c r="I8" s="99" t="str">
        <f>+วิเคราะห์58!J69</f>
        <v>0.5864</v>
      </c>
      <c r="J8" s="99" t="str">
        <f>+วิเคราะห์58!K69</f>
        <v>0.5139</v>
      </c>
      <c r="K8" s="99" t="str">
        <f>+วิเคราะห์58!L69</f>
        <v>0.5486</v>
      </c>
      <c r="L8" s="99" t="str">
        <f>+วิเคราะห์58!M69</f>
        <v>0.5934</v>
      </c>
      <c r="M8" s="99" t="str">
        <f>+วิเคราะห์58!N69</f>
        <v>0.5172</v>
      </c>
    </row>
    <row r="9" spans="1:13" ht="23.25" thickBot="1" x14ac:dyDescent="0.4">
      <c r="A9" s="98" t="s">
        <v>2726</v>
      </c>
      <c r="B9" s="99" t="str">
        <f>+วิเคราะห์58!C81</f>
        <v>0.6428</v>
      </c>
      <c r="C9" s="99" t="str">
        <f>+วิเคราะห์58!D81</f>
        <v>0.6211</v>
      </c>
      <c r="D9" s="99" t="str">
        <f>+วิเคราะห์58!E81</f>
        <v>0.6449</v>
      </c>
      <c r="E9" s="99" t="str">
        <f>+วิเคราะห์58!F81</f>
        <v>0.6498</v>
      </c>
      <c r="F9" s="99" t="str">
        <f>+วิเคราะห์58!G81</f>
        <v>0.6341</v>
      </c>
      <c r="G9" s="99" t="str">
        <f>+วิเคราะห์58!H81</f>
        <v>0.6004</v>
      </c>
      <c r="H9" s="99" t="str">
        <f>+วิเคราะห์58!I81</f>
        <v>0.5998</v>
      </c>
      <c r="I9" s="99" t="str">
        <f>+วิเคราะห์58!J81</f>
        <v>0.5893</v>
      </c>
      <c r="J9" s="99" t="str">
        <f>+วิเคราะห์58!K81</f>
        <v>0.6014</v>
      </c>
      <c r="K9" s="99" t="str">
        <f>+วิเคราะห์58!L81</f>
        <v>0.6409</v>
      </c>
      <c r="L9" s="99" t="str">
        <f>+วิเคราะห์58!M81</f>
        <v>0.6719</v>
      </c>
      <c r="M9" s="99" t="str">
        <f>+วิเคราะห์58!N81</f>
        <v>0.5267</v>
      </c>
    </row>
    <row r="10" spans="1:13" ht="23.25" thickBot="1" x14ac:dyDescent="0.4">
      <c r="A10" s="98" t="s">
        <v>2727</v>
      </c>
      <c r="B10" s="99" t="str">
        <f>+วิเคราะห์58!C93</f>
        <v>0.6751</v>
      </c>
      <c r="C10" s="99" t="str">
        <f>+วิเคราะห์58!D93</f>
        <v>0.6067</v>
      </c>
      <c r="D10" s="99" t="str">
        <f>+วิเคราะห์58!E93</f>
        <v>0.6131</v>
      </c>
      <c r="E10" s="99" t="str">
        <f>+วิเคราะห์58!F93</f>
        <v>0.6821</v>
      </c>
      <c r="F10" s="99" t="str">
        <f>+วิเคราะห์58!G93</f>
        <v>0.6056</v>
      </c>
      <c r="G10" s="99" t="str">
        <f>+วิเคราะห์58!H93</f>
        <v>0.6043</v>
      </c>
      <c r="H10" s="99" t="str">
        <f>+วิเคราะห์58!I93</f>
        <v>0.6635</v>
      </c>
      <c r="I10" s="99" t="str">
        <f>+วิเคราะห์58!J93</f>
        <v>0.5998</v>
      </c>
      <c r="J10" s="99" t="str">
        <f>+วิเคราะห์58!K93</f>
        <v>0.6797</v>
      </c>
      <c r="K10" s="99" t="str">
        <f>+วิเคราะห์58!L93</f>
        <v>0.5338</v>
      </c>
      <c r="L10" s="99" t="str">
        <f>+วิเคราะห์58!M93</f>
        <v>0.6272</v>
      </c>
      <c r="M10" s="99" t="str">
        <f>+วิเคราะห์58!N93</f>
        <v>0.5311</v>
      </c>
    </row>
    <row r="11" spans="1:13" ht="23.25" thickBot="1" x14ac:dyDescent="0.4">
      <c r="A11" s="98" t="s">
        <v>2728</v>
      </c>
      <c r="B11" s="99" t="str">
        <f>+วิเคราะห์58!C105</f>
        <v>0.7493</v>
      </c>
      <c r="C11" s="99" t="str">
        <f>+วิเคราะห์58!D105</f>
        <v>0.7122</v>
      </c>
      <c r="D11" s="99" t="str">
        <f>+วิเคราะห์58!E105</f>
        <v>0.6599</v>
      </c>
      <c r="E11" s="99" t="str">
        <f>+วิเคราะห์58!F105</f>
        <v>0.6784</v>
      </c>
      <c r="F11" s="99" t="str">
        <f>+วิเคราะห์58!G105</f>
        <v>0.7085</v>
      </c>
      <c r="G11" s="99" t="str">
        <f>+วิเคราะห์58!H105</f>
        <v>0.6934</v>
      </c>
      <c r="H11" s="99" t="str">
        <f>+วิเคราะห์58!I105</f>
        <v>0.6690</v>
      </c>
      <c r="I11" s="99" t="str">
        <f>+วิเคราะห์58!J105</f>
        <v>0.7146</v>
      </c>
      <c r="J11" s="99" t="str">
        <f>+วิเคราะห์58!K105</f>
        <v>0.7037</v>
      </c>
      <c r="K11" s="99" t="str">
        <f>+วิเคราะห์58!L105</f>
        <v>0.6612</v>
      </c>
      <c r="L11" s="99" t="str">
        <f>+วิเคราะห์58!M105</f>
        <v>0.7667</v>
      </c>
      <c r="M11" s="99" t="str">
        <f>+วิเคราะห์58!N105</f>
        <v>0.6582</v>
      </c>
    </row>
    <row r="12" spans="1:13" ht="23.25" thickBot="1" x14ac:dyDescent="0.4">
      <c r="A12" s="98" t="s">
        <v>2729</v>
      </c>
      <c r="B12" s="99" t="str">
        <f>+วิเคราะห์58!C115</f>
        <v>0.5747</v>
      </c>
      <c r="C12" s="99" t="str">
        <f>+วิเคราะห์58!D115</f>
        <v>0.6325</v>
      </c>
      <c r="D12" s="99" t="str">
        <f>+วิเคราะห์58!E115</f>
        <v>0.6602</v>
      </c>
      <c r="E12" s="99" t="str">
        <f>+วิเคราะห์58!F115</f>
        <v>0.7448</v>
      </c>
      <c r="F12" s="99" t="str">
        <f>+วิเคราะห์58!G115</f>
        <v>0.6963</v>
      </c>
      <c r="G12" s="99" t="str">
        <f>+วิเคราะห์58!H115</f>
        <v>0.7323</v>
      </c>
      <c r="H12" s="99" t="str">
        <f>+วิเคราะห์58!I115</f>
        <v>0.6345</v>
      </c>
      <c r="I12" s="99" t="str">
        <f>+วิเคราะห์58!J115</f>
        <v>0.6221</v>
      </c>
      <c r="J12" s="99" t="str">
        <f>+วิเคราะห์58!K115</f>
        <v>0.7068</v>
      </c>
      <c r="K12" s="99" t="str">
        <f>+วิเคราะห์58!L115</f>
        <v>0.7296</v>
      </c>
      <c r="L12" s="99" t="str">
        <f>+วิเคราะห์58!M115</f>
        <v>0.6757</v>
      </c>
      <c r="M12" s="99" t="str">
        <f>+วิเคราะห์58!N115</f>
        <v>0.6011</v>
      </c>
    </row>
    <row r="13" spans="1:13" ht="26.25" thickBot="1" x14ac:dyDescent="0.4">
      <c r="A13" s="98" t="s">
        <v>2730</v>
      </c>
      <c r="B13" s="99" t="str">
        <f>+วิเคราะห์58!C127</f>
        <v>0.6824</v>
      </c>
      <c r="C13" s="99" t="str">
        <f>+วิเคราะห์58!D127</f>
        <v>0.7110</v>
      </c>
      <c r="D13" s="99" t="str">
        <f>+วิเคราะห์58!E127</f>
        <v>0.7294</v>
      </c>
      <c r="E13" s="99" t="str">
        <f>+วิเคราะห์58!F127</f>
        <v>0.7080</v>
      </c>
      <c r="F13" s="99" t="str">
        <f>+วิเคราะห์58!G127</f>
        <v>0.5547</v>
      </c>
      <c r="G13" s="99" t="str">
        <f>+วิเคราะห์58!H127</f>
        <v>0.6855</v>
      </c>
      <c r="H13" s="99" t="str">
        <f>+วิเคราะห์58!I127</f>
        <v>0.6439</v>
      </c>
      <c r="I13" s="99" t="str">
        <f>+วิเคราะห์58!J127</f>
        <v>0.6221</v>
      </c>
      <c r="J13" s="99" t="str">
        <f>+วิเคราะห์58!K127</f>
        <v>0.6980</v>
      </c>
      <c r="K13" s="99" t="str">
        <f>+วิเคราะห์58!L127</f>
        <v>0.6989</v>
      </c>
      <c r="L13" s="99" t="str">
        <f>+วิเคราะห์58!M127</f>
        <v>0.5857</v>
      </c>
      <c r="M13" s="99" t="str">
        <f>+วิเคราะห์58!N127</f>
        <v>0.6344</v>
      </c>
    </row>
    <row r="14" spans="1:13" ht="23.25" thickBot="1" x14ac:dyDescent="0.4">
      <c r="A14" s="98" t="s">
        <v>2731</v>
      </c>
      <c r="B14" s="99" t="str">
        <f>+วิเคราะห์58!C139</f>
        <v>0.7497</v>
      </c>
      <c r="C14" s="99" t="str">
        <f>+วิเคราะห์58!D139</f>
        <v>0.5305</v>
      </c>
      <c r="D14" s="99" t="str">
        <f>+วิเคราะห์58!E139</f>
        <v>0.6453</v>
      </c>
      <c r="E14" s="99" t="str">
        <f>+วิเคราะห์58!F139</f>
        <v>0.7109</v>
      </c>
      <c r="F14" s="99" t="str">
        <f>+วิเคราะห์58!G139</f>
        <v>0.6575</v>
      </c>
      <c r="G14" s="99" t="str">
        <f>+วิเคราะห์58!H139</f>
        <v>0.5652</v>
      </c>
      <c r="H14" s="99" t="str">
        <f>+วิเคราะห์58!I139</f>
        <v>0.6373</v>
      </c>
      <c r="I14" s="99" t="str">
        <f>+วิเคราะห์58!J139</f>
        <v>0.7016</v>
      </c>
      <c r="J14" s="99" t="str">
        <f>+วิเคราะห์58!K139</f>
        <v>0.6915</v>
      </c>
      <c r="K14" s="99" t="str">
        <f>+วิเคราะห์58!L139</f>
        <v>0.6278</v>
      </c>
      <c r="L14" s="99" t="str">
        <f>+วิเคราะห์58!M139</f>
        <v>0.6189</v>
      </c>
      <c r="M14" s="99" t="str">
        <f>+วิเคราะห์58!N139</f>
        <v>0.7011</v>
      </c>
    </row>
    <row r="15" spans="1:13" ht="23.25" thickBot="1" x14ac:dyDescent="0.4">
      <c r="A15" s="98" t="s">
        <v>2732</v>
      </c>
      <c r="B15" s="99" t="str">
        <f>+วิเคราะห์58!C151</f>
        <v>0.5611</v>
      </c>
      <c r="C15" s="99" t="str">
        <f>+วิเคราะห์58!D151</f>
        <v>0.5749</v>
      </c>
      <c r="D15" s="99" t="str">
        <f>+วิเคราะห์58!E151</f>
        <v>0.6496</v>
      </c>
      <c r="E15" s="99" t="str">
        <f>+วิเคราะห์58!F151</f>
        <v>0.4540</v>
      </c>
      <c r="F15" s="99" t="str">
        <f>+วิเคราะห์58!G151</f>
        <v>0.3830</v>
      </c>
      <c r="G15" s="99" t="str">
        <f>+วิเคราะห์58!H151</f>
        <v>0.7358</v>
      </c>
      <c r="H15" s="99" t="str">
        <f>+วิเคราะห์58!I151</f>
        <v>0.5262</v>
      </c>
      <c r="I15" s="99" t="str">
        <f>+วิเคราะห์58!J151</f>
        <v>0.3883</v>
      </c>
      <c r="J15" s="99" t="str">
        <f>+วิเคราะห์58!K151</f>
        <v>0.4270</v>
      </c>
      <c r="K15" s="99" t="str">
        <f>+วิเคราะห์58!L151</f>
        <v>0.9023</v>
      </c>
      <c r="L15" s="99" t="str">
        <f>+วิเคราะห์58!M151</f>
        <v>0.6242</v>
      </c>
      <c r="M15" s="99" t="str">
        <f>+วิเคราะห์58!N151</f>
        <v>0.7551</v>
      </c>
    </row>
    <row r="16" spans="1:13" ht="23.25" thickBot="1" x14ac:dyDescent="0.4">
      <c r="A16" s="98" t="s">
        <v>2733</v>
      </c>
      <c r="B16" s="99" t="str">
        <f>+วิเคราะห์58!C163</f>
        <v>0.5514</v>
      </c>
      <c r="C16" s="99" t="str">
        <f>+วิเคราะห์58!D163</f>
        <v>0.5306</v>
      </c>
      <c r="D16" s="99" t="str">
        <f>+วิเคราะห์58!E163</f>
        <v>0.5931</v>
      </c>
      <c r="E16" s="99" t="str">
        <f>+วิเคราะห์58!F163</f>
        <v>0.6772</v>
      </c>
      <c r="F16" s="99" t="str">
        <f>+วิเคราะห์58!G163</f>
        <v>0.5186</v>
      </c>
      <c r="G16" s="99" t="str">
        <f>+วิเคราะห์58!H163</f>
        <v>0.5867</v>
      </c>
      <c r="H16" s="99" t="str">
        <f>+วิเคราะห์58!I163</f>
        <v>0.6119</v>
      </c>
      <c r="I16" s="99" t="str">
        <f>+วิเคราะห์58!J163</f>
        <v>0.5545</v>
      </c>
      <c r="J16" s="99" t="str">
        <f>+วิเคราะห์58!K163</f>
        <v>0.5341</v>
      </c>
      <c r="K16" s="99" t="str">
        <f>+วิเคราะห์58!L163</f>
        <v>0.5480</v>
      </c>
      <c r="L16" s="99" t="str">
        <f>+วิเคราะห์58!M163</f>
        <v>0.5670</v>
      </c>
      <c r="M16" s="99" t="str">
        <f>+วิเคราะห์58!N163</f>
        <v>0.5016</v>
      </c>
    </row>
    <row r="17" spans="1:13" ht="23.25" thickBot="1" x14ac:dyDescent="0.4">
      <c r="A17" s="100" t="s">
        <v>99</v>
      </c>
      <c r="B17" s="99" t="str">
        <f>+วิเคราะห์58!C175</f>
        <v>0.9081</v>
      </c>
      <c r="C17" s="99" t="str">
        <f>+วิเคราะห์58!D175</f>
        <v>0.8215</v>
      </c>
      <c r="D17" s="99" t="str">
        <f>+วิเคราะห์58!E175</f>
        <v>0.7699</v>
      </c>
      <c r="E17" s="99" t="str">
        <f>+วิเคราะห์58!F175</f>
        <v>0.7210</v>
      </c>
      <c r="F17" s="99" t="str">
        <f>+วิเคราะห์58!G175</f>
        <v>0.9186</v>
      </c>
      <c r="G17" s="99" t="str">
        <f>+วิเคราะห์58!H175</f>
        <v>0.7681</v>
      </c>
      <c r="H17" s="99" t="str">
        <f>+วิเคราะห์58!I175</f>
        <v>0.8923</v>
      </c>
      <c r="I17" s="99" t="str">
        <f>+วิเคราะห์58!J175</f>
        <v>0.7666</v>
      </c>
      <c r="J17" s="99" t="str">
        <f>+วิเคราะห์58!K175</f>
        <v>0.8614</v>
      </c>
      <c r="K17" s="99" t="str">
        <f>+วิเคราะห์58!L175</f>
        <v>0.7677</v>
      </c>
      <c r="L17" s="99" t="str">
        <f>+วิเคราะห์58!M175</f>
        <v>0.8935</v>
      </c>
      <c r="M17" s="99" t="str">
        <f>+วิเคราะห์58!N175</f>
        <v>0.5594</v>
      </c>
    </row>
    <row r="18" spans="1:13" ht="23.25" thickBot="1" x14ac:dyDescent="0.4">
      <c r="A18" s="98" t="s">
        <v>2734</v>
      </c>
      <c r="B18" s="99" t="str">
        <f>+วิเคราะห์58!C187</f>
        <v>0.7025</v>
      </c>
      <c r="C18" s="99" t="str">
        <f>+วิเคราะห์58!D187</f>
        <v>0.7293</v>
      </c>
      <c r="D18" s="99" t="str">
        <f>+วิเคราะห์58!E187</f>
        <v>0.6937</v>
      </c>
      <c r="E18" s="99" t="str">
        <f>+วิเคราะห์58!F187</f>
        <v>0.7232</v>
      </c>
      <c r="F18" s="99" t="str">
        <f>+วิเคราะห์58!G187</f>
        <v>0.7596</v>
      </c>
      <c r="G18" s="99" t="str">
        <f>+วิเคราะห์58!H187</f>
        <v>0.8078</v>
      </c>
      <c r="H18" s="99" t="str">
        <f>+วิเคราะห์58!I187</f>
        <v>0.8176</v>
      </c>
      <c r="I18" s="99" t="str">
        <f>+วิเคราะห์58!J187</f>
        <v>0.6443</v>
      </c>
      <c r="J18" s="99" t="str">
        <f>+วิเคราะห์58!K187</f>
        <v>0.8016</v>
      </c>
      <c r="K18" s="99" t="str">
        <f>+วิเคราะห์58!L187</f>
        <v>0.6398</v>
      </c>
      <c r="L18" s="99" t="str">
        <f>+วิเคราะห์58!M187</f>
        <v>0.7668</v>
      </c>
      <c r="M18" s="99" t="str">
        <f>+วิเคราะห์58!N187</f>
        <v>0.7254</v>
      </c>
    </row>
  </sheetData>
  <mergeCells count="3">
    <mergeCell ref="A1:A2"/>
    <mergeCell ref="B1:D1"/>
    <mergeCell ref="E1:M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94"/>
  <sheetViews>
    <sheetView workbookViewId="0">
      <selection activeCell="C5" sqref="C5"/>
    </sheetView>
  </sheetViews>
  <sheetFormatPr defaultColWidth="8" defaultRowHeight="14.25" x14ac:dyDescent="0.2"/>
  <cols>
    <col min="1" max="1" width="13.625" style="32" customWidth="1"/>
    <col min="2" max="2" width="15.125" style="9" customWidth="1"/>
    <col min="3" max="3" width="8.875" style="9" bestFit="1" customWidth="1"/>
    <col min="4" max="4" width="9.5" style="9" customWidth="1"/>
    <col min="5" max="6" width="8.125" style="9" bestFit="1" customWidth="1"/>
    <col min="7" max="9" width="8.125" style="9" customWidth="1"/>
    <col min="10" max="14" width="7.375" style="9" customWidth="1"/>
    <col min="15" max="15" width="12" style="9" bestFit="1" customWidth="1"/>
    <col min="16" max="16" width="12" style="9" customWidth="1"/>
    <col min="17" max="17" width="8.75" style="15" customWidth="1"/>
    <col min="18" max="18" width="8" style="12"/>
    <col min="19" max="16384" width="8" style="9"/>
  </cols>
  <sheetData>
    <row r="1" spans="1:20" s="6" customFormat="1" ht="20.25" thickBot="1" x14ac:dyDescent="0.3">
      <c r="A1" s="39"/>
      <c r="B1" s="6" t="s">
        <v>1620</v>
      </c>
      <c r="Q1" s="7"/>
      <c r="R1" s="8"/>
    </row>
    <row r="2" spans="1:20" ht="75.75" thickBot="1" x14ac:dyDescent="0.25">
      <c r="B2" s="54" t="s">
        <v>103</v>
      </c>
      <c r="C2" s="55">
        <v>41913</v>
      </c>
      <c r="D2" s="55">
        <v>41944</v>
      </c>
      <c r="E2" s="55">
        <v>41974</v>
      </c>
      <c r="F2" s="55">
        <v>42005</v>
      </c>
      <c r="G2" s="55">
        <v>42036</v>
      </c>
      <c r="H2" s="55">
        <v>42064</v>
      </c>
      <c r="I2" s="55">
        <v>42095</v>
      </c>
      <c r="J2" s="55">
        <v>42125</v>
      </c>
      <c r="K2" s="55">
        <v>42156</v>
      </c>
      <c r="L2" s="55">
        <v>42186</v>
      </c>
      <c r="M2" s="55">
        <v>42217</v>
      </c>
      <c r="N2" s="55">
        <v>42248</v>
      </c>
      <c r="O2" s="56" t="s">
        <v>104</v>
      </c>
      <c r="P2" s="56" t="s">
        <v>115</v>
      </c>
      <c r="Q2" s="11" t="s">
        <v>105</v>
      </c>
      <c r="T2" s="38" t="s">
        <v>303</v>
      </c>
    </row>
    <row r="3" spans="1:20" x14ac:dyDescent="0.2">
      <c r="A3" s="57" t="s">
        <v>85</v>
      </c>
      <c r="B3" s="58" t="s">
        <v>106</v>
      </c>
      <c r="C3" s="59"/>
      <c r="D3" s="85"/>
      <c r="E3" s="88"/>
      <c r="F3" s="58"/>
      <c r="G3" s="58">
        <v>0</v>
      </c>
      <c r="H3" s="58">
        <v>0</v>
      </c>
      <c r="I3" s="58">
        <v>0</v>
      </c>
      <c r="J3" s="58">
        <v>0</v>
      </c>
      <c r="K3" s="58">
        <v>0</v>
      </c>
      <c r="L3" s="58">
        <v>0</v>
      </c>
      <c r="M3" s="58">
        <v>0</v>
      </c>
      <c r="N3" s="58">
        <v>0</v>
      </c>
      <c r="O3" s="60"/>
      <c r="P3" s="60"/>
      <c r="Q3" s="61">
        <v>1.5262991469432132</v>
      </c>
      <c r="R3" s="62" t="s">
        <v>106</v>
      </c>
      <c r="S3" s="63"/>
      <c r="T3" s="128">
        <v>1.6</v>
      </c>
    </row>
    <row r="4" spans="1:20" x14ac:dyDescent="0.2">
      <c r="A4" s="64"/>
      <c r="B4" s="10" t="s">
        <v>107</v>
      </c>
      <c r="C4" s="10"/>
      <c r="D4" s="10"/>
      <c r="E4" s="10"/>
      <c r="F4" s="10"/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3"/>
      <c r="P4" s="13"/>
      <c r="Q4" s="65"/>
      <c r="R4" s="66"/>
      <c r="S4" s="67"/>
      <c r="T4" s="129"/>
    </row>
    <row r="5" spans="1:20" x14ac:dyDescent="0.2">
      <c r="A5" s="64"/>
      <c r="B5" s="10" t="s">
        <v>108</v>
      </c>
      <c r="C5" s="40"/>
      <c r="D5" s="86"/>
      <c r="E5" s="30"/>
      <c r="F5" s="10"/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3"/>
      <c r="P5" s="13"/>
      <c r="Q5" s="68">
        <v>1.5247336455632683</v>
      </c>
      <c r="R5" s="14" t="s">
        <v>108</v>
      </c>
      <c r="S5" s="67"/>
      <c r="T5" s="129"/>
    </row>
    <row r="6" spans="1:20" x14ac:dyDescent="0.2">
      <c r="A6" s="64"/>
      <c r="B6" s="10" t="s">
        <v>109</v>
      </c>
      <c r="C6" s="10"/>
      <c r="D6" s="10"/>
      <c r="E6" s="10"/>
      <c r="F6" s="10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3"/>
      <c r="P6" s="13"/>
      <c r="Q6" s="65"/>
      <c r="R6" s="66"/>
      <c r="S6" s="67"/>
      <c r="T6" s="69"/>
    </row>
    <row r="7" spans="1:20" x14ac:dyDescent="0.2">
      <c r="A7" s="64"/>
      <c r="B7" s="10" t="s">
        <v>110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7"/>
      <c r="P7" s="17"/>
      <c r="Q7" s="65"/>
      <c r="R7" s="66"/>
      <c r="S7" s="67"/>
      <c r="T7" s="69"/>
    </row>
    <row r="8" spans="1:20" x14ac:dyDescent="0.2">
      <c r="A8" s="64"/>
      <c r="B8" s="10" t="s">
        <v>111</v>
      </c>
      <c r="C8" s="10">
        <v>3161</v>
      </c>
      <c r="D8" s="10">
        <v>2941</v>
      </c>
      <c r="E8" s="10">
        <v>2966</v>
      </c>
      <c r="F8" s="10">
        <v>2880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7"/>
      <c r="P8" s="17"/>
      <c r="Q8" s="65"/>
      <c r="R8" s="66"/>
      <c r="S8" s="67"/>
      <c r="T8" s="69"/>
    </row>
    <row r="9" spans="1:20" x14ac:dyDescent="0.2">
      <c r="A9" s="64"/>
      <c r="B9" s="22" t="s">
        <v>112</v>
      </c>
      <c r="C9" s="22"/>
      <c r="D9" s="22"/>
      <c r="E9" s="22"/>
      <c r="F9" s="22"/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/>
      <c r="P9" s="23"/>
      <c r="Q9" s="65"/>
      <c r="R9" s="66"/>
      <c r="S9" s="67"/>
      <c r="T9" s="69"/>
    </row>
    <row r="10" spans="1:20" x14ac:dyDescent="0.2">
      <c r="A10" s="64"/>
      <c r="B10" s="45" t="s">
        <v>522</v>
      </c>
      <c r="C10" s="45">
        <v>16664</v>
      </c>
      <c r="D10" s="45">
        <v>14878</v>
      </c>
      <c r="E10" s="45">
        <v>17270</v>
      </c>
      <c r="F10" s="45">
        <v>15491</v>
      </c>
      <c r="G10" s="45"/>
      <c r="H10" s="45"/>
      <c r="I10" s="45"/>
      <c r="J10" s="45"/>
      <c r="K10" s="45"/>
      <c r="L10" s="45"/>
      <c r="M10" s="45"/>
      <c r="N10" s="45"/>
      <c r="O10" s="46"/>
      <c r="P10" s="46"/>
      <c r="Q10" s="65"/>
      <c r="R10" s="66"/>
      <c r="S10" s="67"/>
      <c r="T10" s="69"/>
    </row>
    <row r="11" spans="1:20" x14ac:dyDescent="0.2">
      <c r="A11" s="127" t="s">
        <v>528</v>
      </c>
      <c r="B11" s="49" t="s">
        <v>113</v>
      </c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50"/>
      <c r="P11" s="31"/>
      <c r="Q11" s="29">
        <v>0</v>
      </c>
      <c r="R11" s="18" t="s">
        <v>113</v>
      </c>
      <c r="S11" s="67"/>
      <c r="T11" s="69"/>
    </row>
    <row r="12" spans="1:20" x14ac:dyDescent="0.2">
      <c r="A12" s="127"/>
      <c r="B12" s="49" t="s">
        <v>114</v>
      </c>
      <c r="C12" s="49"/>
      <c r="D12" s="49"/>
      <c r="E12" s="49"/>
      <c r="F12" s="49"/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50"/>
      <c r="P12" s="31"/>
      <c r="Q12" s="20">
        <v>0</v>
      </c>
      <c r="R12" s="19" t="s">
        <v>114</v>
      </c>
      <c r="S12" s="67"/>
      <c r="T12" s="69"/>
    </row>
    <row r="13" spans="1:20" x14ac:dyDescent="0.2">
      <c r="A13" s="125" t="s">
        <v>529</v>
      </c>
      <c r="B13" s="51" t="s">
        <v>113</v>
      </c>
      <c r="C13" s="52">
        <f>+(C10*100)/(522*31)</f>
        <v>102.97861821777283</v>
      </c>
      <c r="D13" s="52"/>
      <c r="E13" s="52"/>
      <c r="F13" s="52"/>
      <c r="G13" s="51"/>
      <c r="H13" s="51"/>
      <c r="I13" s="51"/>
      <c r="J13" s="51"/>
      <c r="K13" s="51"/>
      <c r="L13" s="51"/>
      <c r="M13" s="51"/>
      <c r="N13" s="51"/>
      <c r="O13" s="53"/>
      <c r="P13" s="31"/>
      <c r="Q13" s="29"/>
      <c r="R13" s="19"/>
      <c r="S13" s="67"/>
      <c r="T13" s="69"/>
    </row>
    <row r="14" spans="1:20" ht="15" thickBot="1" x14ac:dyDescent="0.25">
      <c r="A14" s="126"/>
      <c r="B14" s="70" t="s">
        <v>114</v>
      </c>
      <c r="C14" s="71">
        <f>+C8/522</f>
        <v>6.0555555555555554</v>
      </c>
      <c r="D14" s="71"/>
      <c r="E14" s="71"/>
      <c r="F14" s="71"/>
      <c r="G14" s="70"/>
      <c r="H14" s="70"/>
      <c r="I14" s="70"/>
      <c r="J14" s="70"/>
      <c r="K14" s="70"/>
      <c r="L14" s="70"/>
      <c r="M14" s="70"/>
      <c r="N14" s="70"/>
      <c r="O14" s="72"/>
      <c r="P14" s="73"/>
      <c r="Q14" s="74"/>
      <c r="R14" s="75"/>
      <c r="S14" s="76"/>
      <c r="T14" s="77"/>
    </row>
    <row r="15" spans="1:20" x14ac:dyDescent="0.2">
      <c r="A15" s="78" t="s">
        <v>86</v>
      </c>
      <c r="B15" s="58" t="s">
        <v>106</v>
      </c>
      <c r="C15" s="58"/>
      <c r="D15" s="58"/>
      <c r="E15" s="58"/>
      <c r="F15" s="58"/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60">
        <v>0</v>
      </c>
      <c r="P15" s="60"/>
      <c r="Q15" s="61">
        <v>1.1814921536351166</v>
      </c>
      <c r="R15" s="62" t="s">
        <v>106</v>
      </c>
      <c r="S15" s="63"/>
      <c r="T15" s="128">
        <v>1</v>
      </c>
    </row>
    <row r="16" spans="1:20" x14ac:dyDescent="0.2">
      <c r="A16" s="64"/>
      <c r="B16" s="10" t="s">
        <v>107</v>
      </c>
      <c r="C16" s="10"/>
      <c r="D16" s="10"/>
      <c r="E16" s="10"/>
      <c r="F16" s="10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3">
        <v>4306.5389000000005</v>
      </c>
      <c r="P16" s="13"/>
      <c r="Q16" s="65"/>
      <c r="R16" s="66"/>
      <c r="S16" s="67"/>
      <c r="T16" s="129"/>
    </row>
    <row r="17" spans="1:20" x14ac:dyDescent="0.2">
      <c r="A17" s="64"/>
      <c r="B17" s="10" t="s">
        <v>108</v>
      </c>
      <c r="C17" s="10"/>
      <c r="D17" s="10"/>
      <c r="E17" s="10"/>
      <c r="F17" s="10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3">
        <v>0</v>
      </c>
      <c r="P17" s="13"/>
      <c r="Q17" s="68">
        <v>1.1831694375857338</v>
      </c>
      <c r="R17" s="14" t="s">
        <v>108</v>
      </c>
      <c r="S17" s="67"/>
      <c r="T17" s="129"/>
    </row>
    <row r="18" spans="1:20" x14ac:dyDescent="0.2">
      <c r="A18" s="64"/>
      <c r="B18" s="10" t="s">
        <v>109</v>
      </c>
      <c r="C18" s="10"/>
      <c r="D18" s="10"/>
      <c r="E18" s="10"/>
      <c r="F18" s="10"/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3">
        <v>4312.6525999999994</v>
      </c>
      <c r="P18" s="13"/>
      <c r="Q18" s="65"/>
      <c r="R18" s="66"/>
      <c r="S18" s="67"/>
      <c r="T18" s="69"/>
    </row>
    <row r="19" spans="1:20" x14ac:dyDescent="0.2">
      <c r="A19" s="64"/>
      <c r="B19" s="10" t="s">
        <v>110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>
        <v>0</v>
      </c>
      <c r="P19" s="17"/>
      <c r="Q19" s="65"/>
      <c r="R19" s="66"/>
      <c r="S19" s="67"/>
      <c r="T19" s="69"/>
    </row>
    <row r="20" spans="1:20" x14ac:dyDescent="0.2">
      <c r="A20" s="64"/>
      <c r="B20" s="10" t="s">
        <v>111</v>
      </c>
      <c r="C20" s="16">
        <v>951</v>
      </c>
      <c r="D20" s="16">
        <v>922</v>
      </c>
      <c r="E20" s="16">
        <v>904</v>
      </c>
      <c r="F20" s="16">
        <v>844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7">
        <v>3645</v>
      </c>
      <c r="P20" s="17"/>
      <c r="Q20" s="65"/>
      <c r="R20" s="66"/>
      <c r="S20" s="67"/>
      <c r="T20" s="69"/>
    </row>
    <row r="21" spans="1:20" x14ac:dyDescent="0.2">
      <c r="A21" s="64"/>
      <c r="B21" s="22" t="s">
        <v>112</v>
      </c>
      <c r="C21" s="23"/>
      <c r="D21" s="23"/>
      <c r="E21" s="23"/>
      <c r="F21" s="23"/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2">
        <v>0</v>
      </c>
      <c r="P21" s="22"/>
      <c r="Q21" s="65"/>
      <c r="R21" s="66"/>
      <c r="S21" s="67"/>
      <c r="T21" s="69"/>
    </row>
    <row r="22" spans="1:20" x14ac:dyDescent="0.2">
      <c r="A22" s="64"/>
      <c r="B22" s="45" t="s">
        <v>522</v>
      </c>
      <c r="C22" s="46">
        <v>8782</v>
      </c>
      <c r="D22" s="46">
        <v>5011</v>
      </c>
      <c r="E22" s="46">
        <v>4807</v>
      </c>
      <c r="F22" s="46">
        <v>4574</v>
      </c>
      <c r="G22" s="46"/>
      <c r="H22" s="46"/>
      <c r="I22" s="46"/>
      <c r="J22" s="46"/>
      <c r="K22" s="46"/>
      <c r="L22" s="46"/>
      <c r="M22" s="46"/>
      <c r="N22" s="46"/>
      <c r="O22" s="45"/>
      <c r="P22" s="45"/>
      <c r="Q22" s="65"/>
      <c r="R22" s="66"/>
      <c r="S22" s="67"/>
      <c r="T22" s="69"/>
    </row>
    <row r="23" spans="1:20" x14ac:dyDescent="0.2">
      <c r="A23" s="127" t="s">
        <v>1139</v>
      </c>
      <c r="B23" s="49" t="s">
        <v>113</v>
      </c>
      <c r="C23" s="50"/>
      <c r="D23" s="50"/>
      <c r="E23" s="50"/>
      <c r="F23" s="50"/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31"/>
      <c r="Q23" s="29">
        <v>0</v>
      </c>
      <c r="R23" s="18" t="s">
        <v>113</v>
      </c>
      <c r="S23" s="67"/>
      <c r="T23" s="69"/>
    </row>
    <row r="24" spans="1:20" ht="15" thickBot="1" x14ac:dyDescent="0.25">
      <c r="A24" s="127"/>
      <c r="B24" s="49" t="s">
        <v>114</v>
      </c>
      <c r="C24" s="50"/>
      <c r="D24" s="50"/>
      <c r="E24" s="50"/>
      <c r="F24" s="50"/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31"/>
      <c r="Q24" s="20">
        <v>0</v>
      </c>
      <c r="R24" s="19" t="s">
        <v>114</v>
      </c>
      <c r="S24" s="67"/>
      <c r="T24" s="69"/>
    </row>
    <row r="25" spans="1:20" x14ac:dyDescent="0.2">
      <c r="A25" s="79" t="s">
        <v>87</v>
      </c>
      <c r="B25" s="58" t="s">
        <v>106</v>
      </c>
      <c r="C25" s="58"/>
      <c r="D25" s="58"/>
      <c r="E25" s="58"/>
      <c r="F25" s="58"/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60">
        <v>0</v>
      </c>
      <c r="P25" s="60"/>
      <c r="Q25" s="61">
        <v>0.7730830872483222</v>
      </c>
      <c r="R25" s="62" t="s">
        <v>106</v>
      </c>
      <c r="S25" s="63"/>
      <c r="T25" s="128">
        <v>0.6</v>
      </c>
    </row>
    <row r="26" spans="1:20" x14ac:dyDescent="0.2">
      <c r="A26" s="64"/>
      <c r="B26" s="10" t="s">
        <v>107</v>
      </c>
      <c r="C26" s="10"/>
      <c r="D26" s="10"/>
      <c r="E26" s="10"/>
      <c r="F26" s="10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3">
        <v>575.94690000000003</v>
      </c>
      <c r="P26" s="13"/>
      <c r="Q26" s="65"/>
      <c r="R26" s="66"/>
      <c r="S26" s="67"/>
      <c r="T26" s="129"/>
    </row>
    <row r="27" spans="1:20" x14ac:dyDescent="0.2">
      <c r="A27" s="64"/>
      <c r="B27" s="10" t="s">
        <v>108</v>
      </c>
      <c r="C27" s="10"/>
      <c r="D27" s="10"/>
      <c r="E27" s="10"/>
      <c r="F27" s="10"/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3">
        <v>0</v>
      </c>
      <c r="P27" s="13"/>
      <c r="Q27" s="68">
        <v>0.76652872483221479</v>
      </c>
      <c r="R27" s="14" t="s">
        <v>108</v>
      </c>
      <c r="S27" s="67"/>
      <c r="T27" s="129"/>
    </row>
    <row r="28" spans="1:20" x14ac:dyDescent="0.2">
      <c r="A28" s="64"/>
      <c r="B28" s="10" t="s">
        <v>109</v>
      </c>
      <c r="C28" s="10"/>
      <c r="D28" s="10"/>
      <c r="E28" s="10"/>
      <c r="F28" s="10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3">
        <v>571.06389999999999</v>
      </c>
      <c r="P28" s="13"/>
      <c r="Q28" s="65"/>
      <c r="R28" s="66"/>
      <c r="S28" s="67"/>
      <c r="T28" s="69"/>
    </row>
    <row r="29" spans="1:20" x14ac:dyDescent="0.2">
      <c r="A29" s="64"/>
      <c r="B29" s="10" t="s">
        <v>110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>
        <v>0</v>
      </c>
      <c r="P29" s="17"/>
      <c r="Q29" s="65"/>
      <c r="R29" s="66"/>
      <c r="S29" s="67"/>
      <c r="T29" s="69"/>
    </row>
    <row r="30" spans="1:20" x14ac:dyDescent="0.2">
      <c r="A30" s="64"/>
      <c r="B30" s="10" t="s">
        <v>111</v>
      </c>
      <c r="C30" s="16">
        <v>218</v>
      </c>
      <c r="D30" s="16">
        <v>160</v>
      </c>
      <c r="E30" s="16">
        <v>193</v>
      </c>
      <c r="F30" s="16">
        <v>192</v>
      </c>
      <c r="G30" s="16">
        <v>18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7">
        <v>745</v>
      </c>
      <c r="P30" s="17"/>
      <c r="Q30" s="65"/>
      <c r="R30" s="66"/>
      <c r="S30" s="67"/>
      <c r="T30" s="69"/>
    </row>
    <row r="31" spans="1:20" x14ac:dyDescent="0.2">
      <c r="A31" s="64"/>
      <c r="B31" s="22" t="s">
        <v>112</v>
      </c>
      <c r="C31" s="23"/>
      <c r="D31" s="23"/>
      <c r="E31" s="23"/>
      <c r="F31" s="23"/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2">
        <v>0</v>
      </c>
      <c r="P31" s="22"/>
      <c r="Q31" s="65"/>
      <c r="R31" s="66"/>
      <c r="S31" s="67"/>
      <c r="T31" s="69"/>
    </row>
    <row r="32" spans="1:20" x14ac:dyDescent="0.2">
      <c r="A32" s="64"/>
      <c r="B32" s="45" t="s">
        <v>522</v>
      </c>
      <c r="C32" s="46">
        <v>719</v>
      </c>
      <c r="D32" s="46">
        <v>420</v>
      </c>
      <c r="E32" s="46">
        <v>537</v>
      </c>
      <c r="F32" s="46">
        <v>530</v>
      </c>
      <c r="G32" s="46"/>
      <c r="H32" s="46"/>
      <c r="I32" s="46"/>
      <c r="J32" s="46"/>
      <c r="K32" s="46"/>
      <c r="L32" s="46"/>
      <c r="M32" s="46"/>
      <c r="N32" s="46"/>
      <c r="O32" s="45"/>
      <c r="P32" s="45"/>
      <c r="Q32" s="65"/>
      <c r="R32" s="66"/>
      <c r="S32" s="67"/>
      <c r="T32" s="69"/>
    </row>
    <row r="33" spans="1:20" x14ac:dyDescent="0.2">
      <c r="A33" s="127" t="s">
        <v>530</v>
      </c>
      <c r="B33" s="49" t="s">
        <v>113</v>
      </c>
      <c r="C33" s="50"/>
      <c r="D33" s="50"/>
      <c r="E33" s="50"/>
      <c r="F33" s="50"/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31"/>
      <c r="Q33" s="29">
        <v>0</v>
      </c>
      <c r="R33" s="18" t="s">
        <v>113</v>
      </c>
      <c r="S33" s="67"/>
      <c r="T33" s="69"/>
    </row>
    <row r="34" spans="1:20" x14ac:dyDescent="0.2">
      <c r="A34" s="127"/>
      <c r="B34" s="49" t="s">
        <v>114</v>
      </c>
      <c r="C34" s="50"/>
      <c r="D34" s="50"/>
      <c r="E34" s="50"/>
      <c r="F34" s="50"/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31"/>
      <c r="Q34" s="20">
        <v>0</v>
      </c>
      <c r="R34" s="19" t="s">
        <v>114</v>
      </c>
      <c r="S34" s="67"/>
      <c r="T34" s="69"/>
    </row>
    <row r="35" spans="1:20" x14ac:dyDescent="0.2">
      <c r="A35" s="125" t="s">
        <v>531</v>
      </c>
      <c r="B35" s="51" t="s">
        <v>113</v>
      </c>
      <c r="C35" s="52"/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31"/>
      <c r="Q35" s="29"/>
      <c r="R35" s="19"/>
      <c r="S35" s="67"/>
      <c r="T35" s="69"/>
    </row>
    <row r="36" spans="1:20" ht="15" thickBot="1" x14ac:dyDescent="0.25">
      <c r="A36" s="126"/>
      <c r="B36" s="70" t="s">
        <v>114</v>
      </c>
      <c r="C36" s="71"/>
      <c r="D36" s="71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3"/>
      <c r="Q36" s="74"/>
      <c r="R36" s="75"/>
      <c r="S36" s="76"/>
      <c r="T36" s="77"/>
    </row>
    <row r="37" spans="1:20" x14ac:dyDescent="0.2">
      <c r="A37" s="80" t="s">
        <v>534</v>
      </c>
      <c r="B37" s="58" t="s">
        <v>106</v>
      </c>
      <c r="C37" s="58"/>
      <c r="D37" s="58"/>
      <c r="E37" s="58"/>
      <c r="F37" s="58"/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60">
        <v>0</v>
      </c>
      <c r="P37" s="60"/>
      <c r="Q37" s="61">
        <v>0.68964205186020289</v>
      </c>
      <c r="R37" s="62" t="s">
        <v>106</v>
      </c>
      <c r="S37" s="63"/>
      <c r="T37" s="128">
        <v>0.6</v>
      </c>
    </row>
    <row r="38" spans="1:20" x14ac:dyDescent="0.2">
      <c r="A38" s="64"/>
      <c r="B38" s="10" t="s">
        <v>107</v>
      </c>
      <c r="C38" s="10"/>
      <c r="D38" s="10"/>
      <c r="E38" s="10"/>
      <c r="F38" s="10"/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3">
        <v>611.71249999999998</v>
      </c>
      <c r="P38" s="13"/>
      <c r="Q38" s="65"/>
      <c r="R38" s="66"/>
      <c r="S38" s="67"/>
      <c r="T38" s="129"/>
    </row>
    <row r="39" spans="1:20" x14ac:dyDescent="0.2">
      <c r="A39" s="64"/>
      <c r="B39" s="10" t="s">
        <v>108</v>
      </c>
      <c r="C39" s="10"/>
      <c r="D39" s="10"/>
      <c r="E39" s="10"/>
      <c r="F39" s="10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3">
        <v>0</v>
      </c>
      <c r="P39" s="13"/>
      <c r="Q39" s="68">
        <v>0.68580856820744085</v>
      </c>
      <c r="R39" s="14" t="s">
        <v>108</v>
      </c>
      <c r="S39" s="67"/>
      <c r="T39" s="129"/>
    </row>
    <row r="40" spans="1:20" x14ac:dyDescent="0.2">
      <c r="A40" s="64"/>
      <c r="B40" s="10" t="s">
        <v>109</v>
      </c>
      <c r="C40" s="10"/>
      <c r="D40" s="10"/>
      <c r="E40" s="10"/>
      <c r="F40" s="10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3">
        <v>608.31220000000008</v>
      </c>
      <c r="P40" s="13"/>
      <c r="Q40" s="65"/>
      <c r="R40" s="66"/>
      <c r="S40" s="67"/>
      <c r="T40" s="69"/>
    </row>
    <row r="41" spans="1:20" x14ac:dyDescent="0.2">
      <c r="A41" s="64"/>
      <c r="B41" s="10" t="s">
        <v>110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>
        <v>0</v>
      </c>
      <c r="P41" s="17"/>
      <c r="Q41" s="65"/>
      <c r="R41" s="66"/>
      <c r="S41" s="67"/>
      <c r="T41" s="69"/>
    </row>
    <row r="42" spans="1:20" x14ac:dyDescent="0.2">
      <c r="A42" s="64"/>
      <c r="B42" s="10" t="s">
        <v>111</v>
      </c>
      <c r="C42" s="16">
        <v>229</v>
      </c>
      <c r="D42" s="16">
        <v>213</v>
      </c>
      <c r="E42" s="16">
        <v>225</v>
      </c>
      <c r="F42" s="16">
        <v>198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7">
        <v>887</v>
      </c>
      <c r="P42" s="17"/>
      <c r="Q42" s="65"/>
      <c r="R42" s="66"/>
      <c r="S42" s="67"/>
      <c r="T42" s="69"/>
    </row>
    <row r="43" spans="1:20" x14ac:dyDescent="0.2">
      <c r="A43" s="64"/>
      <c r="B43" s="22" t="s">
        <v>112</v>
      </c>
      <c r="C43" s="23"/>
      <c r="D43" s="23"/>
      <c r="E43" s="23"/>
      <c r="F43" s="23"/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2">
        <v>0</v>
      </c>
      <c r="P43" s="22"/>
      <c r="Q43" s="65"/>
      <c r="R43" s="66"/>
      <c r="S43" s="67"/>
      <c r="T43" s="69"/>
    </row>
    <row r="44" spans="1:20" x14ac:dyDescent="0.2">
      <c r="A44" s="64"/>
      <c r="B44" s="45" t="s">
        <v>522</v>
      </c>
      <c r="C44" s="46">
        <v>601</v>
      </c>
      <c r="D44" s="46">
        <v>682</v>
      </c>
      <c r="E44" s="46">
        <v>825</v>
      </c>
      <c r="F44" s="46">
        <v>712</v>
      </c>
      <c r="G44" s="46"/>
      <c r="H44" s="46"/>
      <c r="I44" s="46"/>
      <c r="J44" s="46"/>
      <c r="K44" s="46"/>
      <c r="L44" s="46"/>
      <c r="M44" s="46"/>
      <c r="N44" s="46"/>
      <c r="O44" s="45"/>
      <c r="P44" s="45"/>
      <c r="Q44" s="65"/>
      <c r="R44" s="66"/>
      <c r="S44" s="67"/>
      <c r="T44" s="69"/>
    </row>
    <row r="45" spans="1:20" x14ac:dyDescent="0.2">
      <c r="A45" s="127" t="s">
        <v>532</v>
      </c>
      <c r="B45" s="49" t="s">
        <v>113</v>
      </c>
      <c r="C45" s="50"/>
      <c r="D45" s="50"/>
      <c r="E45" s="50"/>
      <c r="F45" s="50"/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31"/>
      <c r="Q45" s="29">
        <v>0</v>
      </c>
      <c r="R45" s="18" t="s">
        <v>113</v>
      </c>
      <c r="S45" s="67"/>
      <c r="T45" s="69"/>
    </row>
    <row r="46" spans="1:20" x14ac:dyDescent="0.2">
      <c r="A46" s="127"/>
      <c r="B46" s="49" t="s">
        <v>114</v>
      </c>
      <c r="C46" s="50"/>
      <c r="D46" s="50"/>
      <c r="E46" s="50"/>
      <c r="F46" s="50"/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31"/>
      <c r="Q46" s="20">
        <v>0</v>
      </c>
      <c r="R46" s="19" t="s">
        <v>114</v>
      </c>
      <c r="S46" s="67"/>
      <c r="T46" s="69"/>
    </row>
    <row r="47" spans="1:20" x14ac:dyDescent="0.2">
      <c r="A47" s="125" t="s">
        <v>533</v>
      </c>
      <c r="B47" s="51" t="s">
        <v>113</v>
      </c>
      <c r="C47" s="52"/>
      <c r="D47" s="52"/>
      <c r="E47" s="52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31"/>
      <c r="Q47" s="29"/>
      <c r="R47" s="19"/>
      <c r="S47" s="67"/>
      <c r="T47" s="69"/>
    </row>
    <row r="48" spans="1:20" ht="15" thickBot="1" x14ac:dyDescent="0.25">
      <c r="A48" s="126"/>
      <c r="B48" s="70" t="s">
        <v>114</v>
      </c>
      <c r="C48" s="71"/>
      <c r="D48" s="71"/>
      <c r="E48" s="71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3"/>
      <c r="Q48" s="74"/>
      <c r="R48" s="75"/>
      <c r="S48" s="76"/>
      <c r="T48" s="77"/>
    </row>
    <row r="49" spans="1:20" x14ac:dyDescent="0.2">
      <c r="A49" s="79" t="s">
        <v>89</v>
      </c>
      <c r="B49" s="58" t="s">
        <v>106</v>
      </c>
      <c r="C49" s="59"/>
      <c r="D49" s="58"/>
      <c r="E49" s="85"/>
      <c r="F49" s="85"/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60">
        <v>0</v>
      </c>
      <c r="P49" s="60"/>
      <c r="Q49" s="61">
        <v>0.57401041322314061</v>
      </c>
      <c r="R49" s="62" t="s">
        <v>106</v>
      </c>
      <c r="S49" s="63"/>
      <c r="T49" s="128">
        <v>0.6</v>
      </c>
    </row>
    <row r="50" spans="1:20" x14ac:dyDescent="0.2">
      <c r="A50" s="64"/>
      <c r="B50" s="10" t="s">
        <v>107</v>
      </c>
      <c r="C50" s="10"/>
      <c r="D50" s="10"/>
      <c r="E50" s="10"/>
      <c r="F50" s="10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3">
        <v>347.27630000000005</v>
      </c>
      <c r="P50" s="13"/>
      <c r="Q50" s="65"/>
      <c r="R50" s="66"/>
      <c r="S50" s="67"/>
      <c r="T50" s="129"/>
    </row>
    <row r="51" spans="1:20" x14ac:dyDescent="0.2">
      <c r="A51" s="64"/>
      <c r="B51" s="10" t="s">
        <v>108</v>
      </c>
      <c r="C51" s="40"/>
      <c r="D51" s="10"/>
      <c r="E51" s="86"/>
      <c r="F51" s="86"/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3">
        <v>0</v>
      </c>
      <c r="P51" s="13"/>
      <c r="Q51" s="68">
        <v>0.57143140495867772</v>
      </c>
      <c r="R51" s="14" t="s">
        <v>108</v>
      </c>
      <c r="S51" s="67"/>
      <c r="T51" s="129"/>
    </row>
    <row r="52" spans="1:20" x14ac:dyDescent="0.2">
      <c r="A52" s="64"/>
      <c r="B52" s="10" t="s">
        <v>109</v>
      </c>
      <c r="C52" s="10"/>
      <c r="D52" s="10"/>
      <c r="E52" s="10"/>
      <c r="F52" s="10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3">
        <v>345.71600000000001</v>
      </c>
      <c r="P52" s="13"/>
      <c r="Q52" s="65"/>
      <c r="R52" s="66"/>
      <c r="S52" s="67"/>
      <c r="T52" s="69"/>
    </row>
    <row r="53" spans="1:20" x14ac:dyDescent="0.2">
      <c r="A53" s="64"/>
      <c r="B53" s="10" t="s">
        <v>110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7">
        <v>0</v>
      </c>
      <c r="P53" s="17"/>
      <c r="Q53" s="65"/>
      <c r="R53" s="66"/>
      <c r="S53" s="67"/>
      <c r="T53" s="69"/>
    </row>
    <row r="54" spans="1:20" x14ac:dyDescent="0.2">
      <c r="A54" s="64"/>
      <c r="B54" s="10" t="s">
        <v>111</v>
      </c>
      <c r="C54" s="16">
        <v>170</v>
      </c>
      <c r="D54" s="16">
        <v>146</v>
      </c>
      <c r="E54" s="16">
        <v>173</v>
      </c>
      <c r="F54" s="16">
        <v>162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7">
        <v>605</v>
      </c>
      <c r="P54" s="17"/>
      <c r="Q54" s="65"/>
      <c r="R54" s="66"/>
      <c r="S54" s="67"/>
      <c r="T54" s="69"/>
    </row>
    <row r="55" spans="1:20" x14ac:dyDescent="0.2">
      <c r="A55" s="64"/>
      <c r="B55" s="22" t="s">
        <v>112</v>
      </c>
      <c r="C55" s="23"/>
      <c r="D55" s="23"/>
      <c r="E55" s="23"/>
      <c r="F55" s="23"/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2">
        <v>0</v>
      </c>
      <c r="P55" s="22"/>
      <c r="Q55" s="65"/>
      <c r="R55" s="66"/>
      <c r="S55" s="67"/>
      <c r="T55" s="69"/>
    </row>
    <row r="56" spans="1:20" x14ac:dyDescent="0.2">
      <c r="A56" s="64"/>
      <c r="B56" s="45" t="s">
        <v>522</v>
      </c>
      <c r="C56" s="46">
        <v>525</v>
      </c>
      <c r="D56" s="46">
        <v>512</v>
      </c>
      <c r="E56" s="46">
        <v>723</v>
      </c>
      <c r="F56" s="46">
        <v>451</v>
      </c>
      <c r="G56" s="46"/>
      <c r="H56" s="46"/>
      <c r="I56" s="46"/>
      <c r="J56" s="46"/>
      <c r="K56" s="46"/>
      <c r="L56" s="46"/>
      <c r="M56" s="46"/>
      <c r="N56" s="46"/>
      <c r="O56" s="45"/>
      <c r="P56" s="45"/>
      <c r="Q56" s="65"/>
      <c r="R56" s="66"/>
      <c r="S56" s="67"/>
      <c r="T56" s="69"/>
    </row>
    <row r="57" spans="1:20" x14ac:dyDescent="0.2">
      <c r="A57" s="127" t="s">
        <v>532</v>
      </c>
      <c r="B57" s="49" t="s">
        <v>113</v>
      </c>
      <c r="C57" s="50"/>
      <c r="D57" s="50"/>
      <c r="E57" s="50"/>
      <c r="F57" s="50"/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31"/>
      <c r="Q57" s="29">
        <v>0</v>
      </c>
      <c r="R57" s="18" t="s">
        <v>113</v>
      </c>
      <c r="S57" s="67"/>
      <c r="T57" s="69"/>
    </row>
    <row r="58" spans="1:20" x14ac:dyDescent="0.2">
      <c r="A58" s="127"/>
      <c r="B58" s="49" t="s">
        <v>114</v>
      </c>
      <c r="C58" s="50"/>
      <c r="D58" s="50"/>
      <c r="E58" s="50"/>
      <c r="F58" s="50"/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31"/>
      <c r="Q58" s="20">
        <v>0</v>
      </c>
      <c r="R58" s="19" t="s">
        <v>114</v>
      </c>
      <c r="S58" s="67"/>
      <c r="T58" s="69"/>
    </row>
    <row r="59" spans="1:20" x14ac:dyDescent="0.2">
      <c r="A59" s="125" t="s">
        <v>531</v>
      </c>
      <c r="B59" s="51" t="s">
        <v>113</v>
      </c>
      <c r="C59" s="52"/>
      <c r="D59" s="52"/>
      <c r="E59" s="52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31"/>
      <c r="Q59" s="29"/>
      <c r="R59" s="19"/>
      <c r="S59" s="67"/>
      <c r="T59" s="69"/>
    </row>
    <row r="60" spans="1:20" ht="15" thickBot="1" x14ac:dyDescent="0.25">
      <c r="A60" s="126"/>
      <c r="B60" s="70" t="s">
        <v>114</v>
      </c>
      <c r="C60" s="71"/>
      <c r="D60" s="71"/>
      <c r="E60" s="71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3"/>
      <c r="Q60" s="74"/>
      <c r="R60" s="75"/>
      <c r="S60" s="76"/>
      <c r="T60" s="77"/>
    </row>
    <row r="61" spans="1:20" x14ac:dyDescent="0.2">
      <c r="A61" s="79" t="s">
        <v>90</v>
      </c>
      <c r="B61" s="58" t="s">
        <v>106</v>
      </c>
      <c r="C61" s="59"/>
      <c r="D61" s="58"/>
      <c r="E61" s="58"/>
      <c r="F61" s="58"/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60">
        <v>0</v>
      </c>
      <c r="P61" s="60"/>
      <c r="Q61" s="61">
        <v>0.65495305623471889</v>
      </c>
      <c r="R61" s="62" t="s">
        <v>106</v>
      </c>
      <c r="S61" s="63"/>
      <c r="T61" s="128">
        <v>0.6</v>
      </c>
    </row>
    <row r="62" spans="1:20" x14ac:dyDescent="0.2">
      <c r="A62" s="64"/>
      <c r="B62" s="10" t="s">
        <v>107</v>
      </c>
      <c r="C62" s="10"/>
      <c r="D62" s="10"/>
      <c r="E62" s="10"/>
      <c r="F62" s="10"/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3">
        <v>267.87580000000003</v>
      </c>
      <c r="P62" s="13"/>
      <c r="Q62" s="65"/>
      <c r="R62" s="66"/>
      <c r="S62" s="67"/>
      <c r="T62" s="129"/>
    </row>
    <row r="63" spans="1:20" x14ac:dyDescent="0.2">
      <c r="A63" s="64"/>
      <c r="B63" s="10" t="s">
        <v>108</v>
      </c>
      <c r="C63" s="40"/>
      <c r="D63" s="10"/>
      <c r="E63" s="10"/>
      <c r="F63" s="10"/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3">
        <v>0</v>
      </c>
      <c r="P63" s="13"/>
      <c r="Q63" s="68">
        <v>0.6523706601466992</v>
      </c>
      <c r="R63" s="14" t="s">
        <v>108</v>
      </c>
      <c r="S63" s="67"/>
      <c r="T63" s="129"/>
    </row>
    <row r="64" spans="1:20" x14ac:dyDescent="0.2">
      <c r="A64" s="64"/>
      <c r="B64" s="10" t="s">
        <v>109</v>
      </c>
      <c r="C64" s="10"/>
      <c r="D64" s="10"/>
      <c r="E64" s="10"/>
      <c r="F64" s="10"/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3">
        <v>266.81959999999998</v>
      </c>
      <c r="P64" s="13"/>
      <c r="Q64" s="65"/>
      <c r="R64" s="66"/>
      <c r="S64" s="67"/>
      <c r="T64" s="69"/>
    </row>
    <row r="65" spans="1:20" x14ac:dyDescent="0.2">
      <c r="A65" s="64"/>
      <c r="B65" s="10" t="s">
        <v>110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7">
        <v>0</v>
      </c>
      <c r="P65" s="17"/>
      <c r="Q65" s="65"/>
      <c r="R65" s="66"/>
      <c r="S65" s="67"/>
      <c r="T65" s="69"/>
    </row>
    <row r="66" spans="1:20" x14ac:dyDescent="0.2">
      <c r="A66" s="64"/>
      <c r="B66" s="10" t="s">
        <v>111</v>
      </c>
      <c r="C66" s="16">
        <v>132</v>
      </c>
      <c r="D66" s="16">
        <v>92</v>
      </c>
      <c r="E66" s="16">
        <v>113</v>
      </c>
      <c r="F66" s="16">
        <v>108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7">
        <v>409</v>
      </c>
      <c r="P66" s="17"/>
      <c r="Q66" s="65"/>
      <c r="R66" s="66"/>
      <c r="S66" s="67"/>
      <c r="T66" s="69"/>
    </row>
    <row r="67" spans="1:20" x14ac:dyDescent="0.2">
      <c r="A67" s="64"/>
      <c r="B67" s="22" t="s">
        <v>112</v>
      </c>
      <c r="C67" s="23"/>
      <c r="D67" s="23"/>
      <c r="E67" s="23"/>
      <c r="F67" s="23"/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2">
        <v>0</v>
      </c>
      <c r="P67" s="22"/>
      <c r="Q67" s="65"/>
      <c r="R67" s="66"/>
      <c r="S67" s="67"/>
      <c r="T67" s="69"/>
    </row>
    <row r="68" spans="1:20" x14ac:dyDescent="0.2">
      <c r="A68" s="64"/>
      <c r="B68" s="45" t="s">
        <v>522</v>
      </c>
      <c r="C68" s="46">
        <v>460</v>
      </c>
      <c r="D68" s="46">
        <v>319</v>
      </c>
      <c r="E68" s="46">
        <v>438</v>
      </c>
      <c r="F68" s="46">
        <v>315</v>
      </c>
      <c r="G68" s="46"/>
      <c r="H68" s="46"/>
      <c r="I68" s="46"/>
      <c r="J68" s="46"/>
      <c r="K68" s="46"/>
      <c r="L68" s="46"/>
      <c r="M68" s="46"/>
      <c r="N68" s="46"/>
      <c r="O68" s="45"/>
      <c r="P68" s="45"/>
      <c r="Q68" s="65"/>
      <c r="R68" s="66"/>
      <c r="S68" s="67"/>
      <c r="T68" s="69"/>
    </row>
    <row r="69" spans="1:20" x14ac:dyDescent="0.2">
      <c r="A69" s="127" t="s">
        <v>535</v>
      </c>
      <c r="B69" s="49" t="s">
        <v>113</v>
      </c>
      <c r="C69" s="50"/>
      <c r="D69" s="50"/>
      <c r="E69" s="50"/>
      <c r="F69" s="50"/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31"/>
      <c r="Q69" s="20">
        <v>0</v>
      </c>
      <c r="R69" s="18" t="s">
        <v>113</v>
      </c>
      <c r="S69" s="67"/>
      <c r="T69" s="69"/>
    </row>
    <row r="70" spans="1:20" x14ac:dyDescent="0.2">
      <c r="A70" s="127"/>
      <c r="B70" s="49" t="s">
        <v>114</v>
      </c>
      <c r="C70" s="50"/>
      <c r="D70" s="50"/>
      <c r="E70" s="50"/>
      <c r="F70" s="50"/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31"/>
      <c r="Q70" s="20">
        <v>0</v>
      </c>
      <c r="R70" s="19" t="s">
        <v>114</v>
      </c>
      <c r="S70" s="67"/>
      <c r="T70" s="69"/>
    </row>
    <row r="71" spans="1:20" x14ac:dyDescent="0.2">
      <c r="A71" s="125" t="s">
        <v>531</v>
      </c>
      <c r="B71" s="51" t="s">
        <v>113</v>
      </c>
      <c r="C71" s="52"/>
      <c r="D71" s="52"/>
      <c r="E71" s="52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31"/>
      <c r="Q71" s="29"/>
      <c r="R71" s="19"/>
      <c r="S71" s="67"/>
      <c r="T71" s="69"/>
    </row>
    <row r="72" spans="1:20" ht="15" thickBot="1" x14ac:dyDescent="0.25">
      <c r="A72" s="126"/>
      <c r="B72" s="70" t="s">
        <v>114</v>
      </c>
      <c r="C72" s="71"/>
      <c r="D72" s="71"/>
      <c r="E72" s="71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3"/>
      <c r="Q72" s="74"/>
      <c r="R72" s="75"/>
      <c r="S72" s="76"/>
      <c r="T72" s="77"/>
    </row>
    <row r="73" spans="1:20" x14ac:dyDescent="0.2">
      <c r="A73" s="79" t="s">
        <v>91</v>
      </c>
      <c r="B73" s="58" t="s">
        <v>106</v>
      </c>
      <c r="C73" s="59"/>
      <c r="D73" s="59"/>
      <c r="E73" s="85"/>
      <c r="F73" s="85"/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60">
        <v>0</v>
      </c>
      <c r="P73" s="60"/>
      <c r="Q73" s="61">
        <v>0.64291239852398518</v>
      </c>
      <c r="R73" s="62" t="s">
        <v>106</v>
      </c>
      <c r="S73" s="63"/>
      <c r="T73" s="128">
        <v>0.8</v>
      </c>
    </row>
    <row r="74" spans="1:20" x14ac:dyDescent="0.2">
      <c r="A74" s="64"/>
      <c r="B74" s="10" t="s">
        <v>107</v>
      </c>
      <c r="C74" s="10"/>
      <c r="D74" s="10"/>
      <c r="E74" s="10"/>
      <c r="F74" s="10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3">
        <v>871.1463</v>
      </c>
      <c r="P74" s="13"/>
      <c r="Q74" s="65"/>
      <c r="R74" s="66"/>
      <c r="S74" s="67"/>
      <c r="T74" s="129"/>
    </row>
    <row r="75" spans="1:20" x14ac:dyDescent="0.2">
      <c r="A75" s="64"/>
      <c r="B75" s="10" t="s">
        <v>108</v>
      </c>
      <c r="C75" s="40"/>
      <c r="D75" s="40"/>
      <c r="E75" s="86"/>
      <c r="F75" s="86"/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3">
        <v>0</v>
      </c>
      <c r="P75" s="13"/>
      <c r="Q75" s="68">
        <v>0.63930000000000009</v>
      </c>
      <c r="R75" s="14" t="s">
        <v>108</v>
      </c>
      <c r="S75" s="67"/>
      <c r="T75" s="129"/>
    </row>
    <row r="76" spans="1:20" x14ac:dyDescent="0.2">
      <c r="A76" s="64"/>
      <c r="B76" s="10" t="s">
        <v>109</v>
      </c>
      <c r="C76" s="10"/>
      <c r="D76" s="10"/>
      <c r="E76" s="10"/>
      <c r="F76" s="10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3">
        <v>866.25150000000008</v>
      </c>
      <c r="P76" s="13"/>
      <c r="Q76" s="65"/>
      <c r="R76" s="66"/>
      <c r="S76" s="67"/>
      <c r="T76" s="69"/>
    </row>
    <row r="77" spans="1:20" x14ac:dyDescent="0.2">
      <c r="A77" s="64"/>
      <c r="B77" s="10" t="s">
        <v>110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7">
        <v>0</v>
      </c>
      <c r="P77" s="17"/>
      <c r="Q77" s="65"/>
      <c r="R77" s="66"/>
      <c r="S77" s="67"/>
      <c r="T77" s="69"/>
    </row>
    <row r="78" spans="1:20" x14ac:dyDescent="0.2">
      <c r="A78" s="64"/>
      <c r="B78" s="10" t="s">
        <v>111</v>
      </c>
      <c r="C78" s="16">
        <v>361</v>
      </c>
      <c r="D78" s="16">
        <v>340</v>
      </c>
      <c r="E78" s="16">
        <v>332</v>
      </c>
      <c r="F78" s="16">
        <v>307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7">
        <v>1355</v>
      </c>
      <c r="P78" s="17"/>
      <c r="Q78" s="65"/>
      <c r="R78" s="66"/>
      <c r="S78" s="67"/>
      <c r="T78" s="69"/>
    </row>
    <row r="79" spans="1:20" x14ac:dyDescent="0.2">
      <c r="A79" s="64"/>
      <c r="B79" s="22" t="s">
        <v>112</v>
      </c>
      <c r="C79" s="23"/>
      <c r="D79" s="23"/>
      <c r="E79" s="23"/>
      <c r="F79" s="23"/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2">
        <v>0</v>
      </c>
      <c r="P79" s="22"/>
      <c r="Q79" s="65"/>
      <c r="R79" s="66"/>
      <c r="S79" s="67"/>
      <c r="T79" s="69"/>
    </row>
    <row r="80" spans="1:20" x14ac:dyDescent="0.2">
      <c r="A80" s="64"/>
      <c r="B80" s="45" t="s">
        <v>522</v>
      </c>
      <c r="C80" s="46">
        <v>1268</v>
      </c>
      <c r="D80" s="46">
        <v>1028</v>
      </c>
      <c r="E80" s="46">
        <v>1155</v>
      </c>
      <c r="F80" s="46">
        <v>1010</v>
      </c>
      <c r="G80" s="46"/>
      <c r="H80" s="46"/>
      <c r="I80" s="46"/>
      <c r="J80" s="46"/>
      <c r="K80" s="46"/>
      <c r="L80" s="46"/>
      <c r="M80" s="46"/>
      <c r="N80" s="46"/>
      <c r="O80" s="45"/>
      <c r="P80" s="45"/>
      <c r="Q80" s="65"/>
      <c r="R80" s="66"/>
      <c r="S80" s="67"/>
      <c r="T80" s="69"/>
    </row>
    <row r="81" spans="1:20" x14ac:dyDescent="0.2">
      <c r="A81" s="127" t="s">
        <v>536</v>
      </c>
      <c r="B81" s="49" t="s">
        <v>113</v>
      </c>
      <c r="C81" s="50"/>
      <c r="D81" s="50"/>
      <c r="E81" s="50"/>
      <c r="F81" s="50"/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31"/>
      <c r="Q81" s="20">
        <v>0</v>
      </c>
      <c r="R81" s="18" t="s">
        <v>113</v>
      </c>
      <c r="S81" s="67"/>
      <c r="T81" s="69"/>
    </row>
    <row r="82" spans="1:20" x14ac:dyDescent="0.2">
      <c r="A82" s="127"/>
      <c r="B82" s="49" t="s">
        <v>114</v>
      </c>
      <c r="C82" s="50"/>
      <c r="D82" s="50"/>
      <c r="E82" s="50"/>
      <c r="F82" s="50"/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31"/>
      <c r="Q82" s="20">
        <v>0</v>
      </c>
      <c r="R82" s="19" t="s">
        <v>114</v>
      </c>
      <c r="S82" s="67"/>
      <c r="T82" s="69"/>
    </row>
    <row r="83" spans="1:20" x14ac:dyDescent="0.2">
      <c r="A83" s="125" t="s">
        <v>533</v>
      </c>
      <c r="B83" s="51" t="s">
        <v>113</v>
      </c>
      <c r="C83" s="52"/>
      <c r="D83" s="52"/>
      <c r="E83" s="52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31"/>
      <c r="Q83" s="29"/>
      <c r="R83" s="19"/>
      <c r="S83" s="67"/>
      <c r="T83" s="69"/>
    </row>
    <row r="84" spans="1:20" ht="15" thickBot="1" x14ac:dyDescent="0.25">
      <c r="A84" s="126"/>
      <c r="B84" s="70" t="s">
        <v>114</v>
      </c>
      <c r="C84" s="71"/>
      <c r="D84" s="71"/>
      <c r="E84" s="71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3"/>
      <c r="Q84" s="74"/>
      <c r="R84" s="75"/>
      <c r="S84" s="76"/>
      <c r="T84" s="77"/>
    </row>
    <row r="85" spans="1:20" x14ac:dyDescent="0.2">
      <c r="A85" s="79" t="s">
        <v>92</v>
      </c>
      <c r="B85" s="58" t="s">
        <v>106</v>
      </c>
      <c r="C85" s="58"/>
      <c r="D85" s="85"/>
      <c r="E85" s="58"/>
      <c r="F85" s="58"/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  <c r="O85" s="60">
        <v>0</v>
      </c>
      <c r="P85" s="60"/>
      <c r="Q85" s="61">
        <v>0.6475936170212766</v>
      </c>
      <c r="R85" s="62" t="s">
        <v>106</v>
      </c>
      <c r="S85" s="63"/>
      <c r="T85" s="128">
        <v>0.6</v>
      </c>
    </row>
    <row r="86" spans="1:20" x14ac:dyDescent="0.2">
      <c r="A86" s="64"/>
      <c r="B86" s="10" t="s">
        <v>107</v>
      </c>
      <c r="C86" s="10"/>
      <c r="D86" s="10"/>
      <c r="E86" s="10"/>
      <c r="F86" s="10"/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3">
        <v>273.93209999999999</v>
      </c>
      <c r="P86" s="13"/>
      <c r="Q86" s="65"/>
      <c r="R86" s="66"/>
      <c r="S86" s="67"/>
      <c r="T86" s="129"/>
    </row>
    <row r="87" spans="1:20" x14ac:dyDescent="0.2">
      <c r="A87" s="64"/>
      <c r="B87" s="10" t="s">
        <v>108</v>
      </c>
      <c r="C87" s="10"/>
      <c r="D87" s="86"/>
      <c r="E87" s="10"/>
      <c r="F87" s="10"/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3">
        <v>0</v>
      </c>
      <c r="P87" s="13"/>
      <c r="Q87" s="68">
        <v>0.6477617021276596</v>
      </c>
      <c r="R87" s="14" t="s">
        <v>108</v>
      </c>
      <c r="S87" s="67"/>
      <c r="T87" s="129"/>
    </row>
    <row r="88" spans="1:20" x14ac:dyDescent="0.2">
      <c r="A88" s="64"/>
      <c r="B88" s="10" t="s">
        <v>109</v>
      </c>
      <c r="C88" s="10"/>
      <c r="D88" s="10"/>
      <c r="E88" s="10"/>
      <c r="F88" s="10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3">
        <v>274.00319999999999</v>
      </c>
      <c r="P88" s="13"/>
      <c r="Q88" s="65"/>
      <c r="R88" s="66"/>
      <c r="S88" s="67"/>
      <c r="T88" s="69"/>
    </row>
    <row r="89" spans="1:20" x14ac:dyDescent="0.2">
      <c r="A89" s="64"/>
      <c r="B89" s="10" t="s">
        <v>110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7">
        <v>0</v>
      </c>
      <c r="P89" s="17"/>
      <c r="Q89" s="65"/>
      <c r="R89" s="66"/>
      <c r="S89" s="67"/>
      <c r="T89" s="69"/>
    </row>
    <row r="90" spans="1:20" x14ac:dyDescent="0.2">
      <c r="A90" s="64"/>
      <c r="B90" s="10" t="s">
        <v>111</v>
      </c>
      <c r="C90" s="16">
        <v>179</v>
      </c>
      <c r="D90" s="16">
        <v>166</v>
      </c>
      <c r="E90" s="16">
        <v>167</v>
      </c>
      <c r="F90" s="16">
        <v>162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7">
        <v>423</v>
      </c>
      <c r="P90" s="17"/>
      <c r="Q90" s="65"/>
      <c r="R90" s="66"/>
      <c r="S90" s="67"/>
      <c r="T90" s="69"/>
    </row>
    <row r="91" spans="1:20" x14ac:dyDescent="0.2">
      <c r="A91" s="64"/>
      <c r="B91" s="22" t="s">
        <v>112</v>
      </c>
      <c r="C91" s="23"/>
      <c r="D91" s="23"/>
      <c r="E91" s="23"/>
      <c r="F91" s="23"/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2">
        <v>53</v>
      </c>
      <c r="P91" s="22"/>
      <c r="Q91" s="65"/>
      <c r="R91" s="66"/>
      <c r="S91" s="67"/>
      <c r="T91" s="69"/>
    </row>
    <row r="92" spans="1:20" x14ac:dyDescent="0.2">
      <c r="A92" s="64"/>
      <c r="B92" s="45" t="s">
        <v>522</v>
      </c>
      <c r="C92" s="46">
        <v>602</v>
      </c>
      <c r="D92" s="46">
        <v>624</v>
      </c>
      <c r="E92" s="46">
        <v>640</v>
      </c>
      <c r="F92" s="46">
        <v>646</v>
      </c>
      <c r="G92" s="46"/>
      <c r="H92" s="46"/>
      <c r="I92" s="46"/>
      <c r="J92" s="46"/>
      <c r="K92" s="46"/>
      <c r="L92" s="46"/>
      <c r="M92" s="46"/>
      <c r="N92" s="46"/>
      <c r="O92" s="45"/>
      <c r="P92" s="45"/>
      <c r="Q92" s="65"/>
      <c r="R92" s="66"/>
      <c r="S92" s="67"/>
      <c r="T92" s="69"/>
    </row>
    <row r="93" spans="1:20" x14ac:dyDescent="0.2">
      <c r="A93" s="127" t="s">
        <v>532</v>
      </c>
      <c r="B93" s="49" t="s">
        <v>113</v>
      </c>
      <c r="C93" s="50"/>
      <c r="D93" s="50"/>
      <c r="E93" s="50"/>
      <c r="F93" s="50"/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31"/>
      <c r="Q93" s="20">
        <v>0</v>
      </c>
      <c r="R93" s="18" t="s">
        <v>113</v>
      </c>
      <c r="S93" s="67"/>
      <c r="T93" s="69"/>
    </row>
    <row r="94" spans="1:20" x14ac:dyDescent="0.2">
      <c r="A94" s="127"/>
      <c r="B94" s="49" t="s">
        <v>114</v>
      </c>
      <c r="C94" s="50"/>
      <c r="D94" s="50"/>
      <c r="E94" s="50"/>
      <c r="F94" s="50"/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31"/>
      <c r="Q94" s="20">
        <v>0</v>
      </c>
      <c r="R94" s="19" t="s">
        <v>114</v>
      </c>
      <c r="S94" s="67"/>
      <c r="T94" s="69"/>
    </row>
    <row r="95" spans="1:20" x14ac:dyDescent="0.2">
      <c r="A95" s="125" t="s">
        <v>531</v>
      </c>
      <c r="B95" s="51" t="s">
        <v>113</v>
      </c>
      <c r="C95" s="52"/>
      <c r="D95" s="52"/>
      <c r="E95" s="52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31"/>
      <c r="Q95" s="29"/>
      <c r="R95" s="19"/>
      <c r="S95" s="67"/>
      <c r="T95" s="69"/>
    </row>
    <row r="96" spans="1:20" ht="15" thickBot="1" x14ac:dyDescent="0.25">
      <c r="A96" s="126"/>
      <c r="B96" s="70" t="s">
        <v>114</v>
      </c>
      <c r="C96" s="71"/>
      <c r="D96" s="71"/>
      <c r="E96" s="71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3"/>
      <c r="Q96" s="74"/>
      <c r="R96" s="75"/>
      <c r="S96" s="76"/>
      <c r="T96" s="77"/>
    </row>
    <row r="97" spans="1:20" x14ac:dyDescent="0.2">
      <c r="A97" s="79" t="s">
        <v>93</v>
      </c>
      <c r="B97" s="58" t="s">
        <v>106</v>
      </c>
      <c r="C97" s="58"/>
      <c r="D97" s="58"/>
      <c r="E97" s="58"/>
      <c r="F97" s="58"/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 s="58">
        <v>0</v>
      </c>
      <c r="O97" s="60">
        <v>0</v>
      </c>
      <c r="P97" s="60"/>
      <c r="Q97" s="61">
        <v>0.70262319034852538</v>
      </c>
      <c r="R97" s="62" t="s">
        <v>106</v>
      </c>
      <c r="S97" s="63"/>
      <c r="T97" s="128">
        <v>0.6</v>
      </c>
    </row>
    <row r="98" spans="1:20" x14ac:dyDescent="0.2">
      <c r="A98" s="64"/>
      <c r="B98" s="10" t="s">
        <v>107</v>
      </c>
      <c r="C98" s="10"/>
      <c r="D98" s="10"/>
      <c r="E98" s="10"/>
      <c r="F98" s="10"/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3">
        <v>524.15689999999995</v>
      </c>
      <c r="P98" s="13"/>
      <c r="Q98" s="65"/>
      <c r="R98" s="66"/>
      <c r="S98" s="67"/>
      <c r="T98" s="129"/>
    </row>
    <row r="99" spans="1:20" x14ac:dyDescent="0.2">
      <c r="A99" s="64"/>
      <c r="B99" s="10" t="s">
        <v>108</v>
      </c>
      <c r="C99" s="10"/>
      <c r="D99" s="10"/>
      <c r="E99" s="10"/>
      <c r="F99" s="10"/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3">
        <v>0</v>
      </c>
      <c r="P99" s="13"/>
      <c r="Q99" s="68">
        <v>0.70014302949061658</v>
      </c>
      <c r="R99" s="14" t="s">
        <v>108</v>
      </c>
      <c r="S99" s="67"/>
      <c r="T99" s="129"/>
    </row>
    <row r="100" spans="1:20" x14ac:dyDescent="0.2">
      <c r="A100" s="64"/>
      <c r="B100" s="10" t="s">
        <v>109</v>
      </c>
      <c r="C100" s="10"/>
      <c r="D100" s="10"/>
      <c r="E100" s="10"/>
      <c r="F100" s="10"/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3">
        <v>522.30669999999998</v>
      </c>
      <c r="P100" s="13"/>
      <c r="Q100" s="65"/>
      <c r="R100" s="66"/>
      <c r="S100" s="67"/>
      <c r="T100" s="69"/>
    </row>
    <row r="101" spans="1:20" x14ac:dyDescent="0.2">
      <c r="A101" s="64"/>
      <c r="B101" s="10" t="s">
        <v>110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7">
        <v>0</v>
      </c>
      <c r="P101" s="17"/>
      <c r="Q101" s="65"/>
      <c r="R101" s="66"/>
      <c r="S101" s="67"/>
      <c r="T101" s="69"/>
    </row>
    <row r="102" spans="1:20" x14ac:dyDescent="0.2">
      <c r="A102" s="64"/>
      <c r="B102" s="10" t="s">
        <v>111</v>
      </c>
      <c r="C102" s="16">
        <v>201</v>
      </c>
      <c r="D102" s="16">
        <v>189</v>
      </c>
      <c r="E102" s="16">
        <v>193</v>
      </c>
      <c r="F102" s="16">
        <v>187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7">
        <v>746</v>
      </c>
      <c r="P102" s="17"/>
      <c r="Q102" s="65"/>
      <c r="R102" s="66"/>
      <c r="S102" s="67"/>
      <c r="T102" s="69"/>
    </row>
    <row r="103" spans="1:20" x14ac:dyDescent="0.2">
      <c r="A103" s="64"/>
      <c r="B103" s="22" t="s">
        <v>112</v>
      </c>
      <c r="C103" s="23"/>
      <c r="D103" s="23"/>
      <c r="E103" s="23"/>
      <c r="F103" s="23"/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2">
        <v>5</v>
      </c>
      <c r="P103" s="22"/>
      <c r="Q103" s="65"/>
      <c r="R103" s="66"/>
      <c r="S103" s="67"/>
      <c r="T103" s="69"/>
    </row>
    <row r="104" spans="1:20" x14ac:dyDescent="0.2">
      <c r="A104" s="64"/>
      <c r="B104" s="45" t="s">
        <v>522</v>
      </c>
      <c r="C104" s="46">
        <v>638</v>
      </c>
      <c r="D104" s="46">
        <v>599</v>
      </c>
      <c r="E104" s="46">
        <v>595</v>
      </c>
      <c r="F104" s="46">
        <v>571</v>
      </c>
      <c r="G104" s="46"/>
      <c r="H104" s="46"/>
      <c r="I104" s="46"/>
      <c r="J104" s="46"/>
      <c r="K104" s="46"/>
      <c r="L104" s="46"/>
      <c r="M104" s="46"/>
      <c r="N104" s="46"/>
      <c r="O104" s="45"/>
      <c r="P104" s="45"/>
      <c r="Q104" s="65"/>
      <c r="R104" s="66"/>
      <c r="S104" s="67"/>
      <c r="T104" s="69"/>
    </row>
    <row r="105" spans="1:20" x14ac:dyDescent="0.2">
      <c r="A105" s="127" t="s">
        <v>530</v>
      </c>
      <c r="B105" s="49" t="s">
        <v>113</v>
      </c>
      <c r="C105" s="50"/>
      <c r="D105" s="50"/>
      <c r="E105" s="50"/>
      <c r="F105" s="50"/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31"/>
      <c r="Q105" s="20">
        <v>0</v>
      </c>
      <c r="R105" s="18" t="s">
        <v>113</v>
      </c>
      <c r="S105" s="67"/>
      <c r="T105" s="69"/>
    </row>
    <row r="106" spans="1:20" ht="15" thickBot="1" x14ac:dyDescent="0.25">
      <c r="A106" s="127"/>
      <c r="B106" s="49" t="s">
        <v>114</v>
      </c>
      <c r="C106" s="50"/>
      <c r="D106" s="50"/>
      <c r="E106" s="50"/>
      <c r="F106" s="50"/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31"/>
      <c r="Q106" s="20">
        <v>0</v>
      </c>
      <c r="R106" s="19" t="s">
        <v>114</v>
      </c>
      <c r="S106" s="67"/>
      <c r="T106" s="69"/>
    </row>
    <row r="107" spans="1:20" x14ac:dyDescent="0.2">
      <c r="A107" s="79" t="s">
        <v>94</v>
      </c>
      <c r="B107" s="58" t="s">
        <v>106</v>
      </c>
      <c r="C107" s="59"/>
      <c r="D107" s="58"/>
      <c r="E107" s="58"/>
      <c r="F107" s="58"/>
      <c r="G107" s="58">
        <v>0</v>
      </c>
      <c r="H107" s="58">
        <v>0</v>
      </c>
      <c r="I107" s="58">
        <v>0</v>
      </c>
      <c r="J107" s="58">
        <v>0</v>
      </c>
      <c r="K107" s="58">
        <v>0</v>
      </c>
      <c r="L107" s="58">
        <v>0</v>
      </c>
      <c r="M107" s="58">
        <v>0</v>
      </c>
      <c r="N107" s="58">
        <v>0</v>
      </c>
      <c r="O107" s="60">
        <v>0</v>
      </c>
      <c r="P107" s="60"/>
      <c r="Q107" s="61">
        <v>0.65259397089397086</v>
      </c>
      <c r="R107" s="62" t="s">
        <v>106</v>
      </c>
      <c r="S107" s="63"/>
      <c r="T107" s="128">
        <v>0.6</v>
      </c>
    </row>
    <row r="108" spans="1:20" x14ac:dyDescent="0.2">
      <c r="A108" s="64"/>
      <c r="B108" s="10" t="s">
        <v>107</v>
      </c>
      <c r="C108" s="10"/>
      <c r="D108" s="10"/>
      <c r="E108" s="10"/>
      <c r="F108" s="10"/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3">
        <v>627.79539999999997</v>
      </c>
      <c r="P108" s="13"/>
      <c r="Q108" s="65"/>
      <c r="R108" s="66"/>
      <c r="S108" s="67"/>
      <c r="T108" s="129"/>
    </row>
    <row r="109" spans="1:20" x14ac:dyDescent="0.2">
      <c r="A109" s="64"/>
      <c r="B109" s="10" t="s">
        <v>108</v>
      </c>
      <c r="C109" s="40"/>
      <c r="D109" s="10"/>
      <c r="E109" s="10"/>
      <c r="F109" s="10"/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3">
        <v>0</v>
      </c>
      <c r="P109" s="13"/>
      <c r="Q109" s="68">
        <v>0.64976320166320156</v>
      </c>
      <c r="R109" s="14" t="s">
        <v>108</v>
      </c>
      <c r="S109" s="67"/>
      <c r="T109" s="129"/>
    </row>
    <row r="110" spans="1:20" x14ac:dyDescent="0.2">
      <c r="A110" s="64"/>
      <c r="B110" s="10" t="s">
        <v>109</v>
      </c>
      <c r="C110" s="10"/>
      <c r="D110" s="10"/>
      <c r="E110" s="10"/>
      <c r="F110" s="10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3">
        <v>625.07219999999995</v>
      </c>
      <c r="P110" s="13"/>
      <c r="Q110" s="65"/>
      <c r="R110" s="66"/>
      <c r="S110" s="67"/>
      <c r="T110" s="69"/>
    </row>
    <row r="111" spans="1:20" x14ac:dyDescent="0.2">
      <c r="A111" s="64"/>
      <c r="B111" s="10" t="s">
        <v>110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7">
        <v>0</v>
      </c>
      <c r="P111" s="17"/>
      <c r="Q111" s="65"/>
      <c r="R111" s="66"/>
      <c r="S111" s="67"/>
      <c r="T111" s="69"/>
    </row>
    <row r="112" spans="1:20" x14ac:dyDescent="0.2">
      <c r="A112" s="64"/>
      <c r="B112" s="10" t="s">
        <v>111</v>
      </c>
      <c r="C112" s="16">
        <v>246</v>
      </c>
      <c r="D112" s="16">
        <v>250</v>
      </c>
      <c r="E112" s="16">
        <v>207</v>
      </c>
      <c r="F112" s="16">
        <v>232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7">
        <v>962</v>
      </c>
      <c r="P112" s="17"/>
      <c r="Q112" s="65"/>
      <c r="R112" s="66"/>
      <c r="S112" s="67"/>
      <c r="T112" s="69"/>
    </row>
    <row r="113" spans="1:20" x14ac:dyDescent="0.2">
      <c r="A113" s="64"/>
      <c r="B113" s="22" t="s">
        <v>112</v>
      </c>
      <c r="C113" s="23"/>
      <c r="D113" s="23"/>
      <c r="E113" s="23"/>
      <c r="F113" s="23"/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2">
        <v>1</v>
      </c>
      <c r="P113" s="22"/>
      <c r="Q113" s="65"/>
      <c r="R113" s="66"/>
      <c r="S113" s="67"/>
      <c r="T113" s="69"/>
    </row>
    <row r="114" spans="1:20" x14ac:dyDescent="0.2">
      <c r="A114" s="64"/>
      <c r="B114" s="45" t="s">
        <v>522</v>
      </c>
      <c r="C114" s="46">
        <v>646</v>
      </c>
      <c r="D114" s="46">
        <v>750</v>
      </c>
      <c r="E114" s="46">
        <v>207</v>
      </c>
      <c r="F114" s="46">
        <v>875</v>
      </c>
      <c r="G114" s="46"/>
      <c r="H114" s="46"/>
      <c r="I114" s="46"/>
      <c r="J114" s="46"/>
      <c r="K114" s="46"/>
      <c r="L114" s="46"/>
      <c r="M114" s="46"/>
      <c r="N114" s="46"/>
      <c r="O114" s="45"/>
      <c r="P114" s="45"/>
      <c r="Q114" s="65"/>
      <c r="R114" s="66"/>
      <c r="S114" s="67"/>
      <c r="T114" s="69"/>
    </row>
    <row r="115" spans="1:20" x14ac:dyDescent="0.2">
      <c r="A115" s="127" t="s">
        <v>537</v>
      </c>
      <c r="B115" s="49" t="s">
        <v>113</v>
      </c>
      <c r="C115" s="50"/>
      <c r="D115" s="50"/>
      <c r="E115" s="50"/>
      <c r="F115" s="50"/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31"/>
      <c r="Q115" s="20">
        <v>0</v>
      </c>
      <c r="R115" s="18" t="s">
        <v>113</v>
      </c>
      <c r="S115" s="67"/>
      <c r="T115" s="69"/>
    </row>
    <row r="116" spans="1:20" x14ac:dyDescent="0.2">
      <c r="A116" s="127"/>
      <c r="B116" s="49" t="s">
        <v>114</v>
      </c>
      <c r="C116" s="50"/>
      <c r="D116" s="50"/>
      <c r="E116" s="50"/>
      <c r="F116" s="50"/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31"/>
      <c r="Q116" s="20">
        <v>0</v>
      </c>
      <c r="R116" s="19" t="s">
        <v>114</v>
      </c>
      <c r="S116" s="67"/>
      <c r="T116" s="69"/>
    </row>
    <row r="117" spans="1:20" x14ac:dyDescent="0.2">
      <c r="A117" s="125" t="s">
        <v>531</v>
      </c>
      <c r="B117" s="51" t="s">
        <v>113</v>
      </c>
      <c r="C117" s="52"/>
      <c r="D117" s="52"/>
      <c r="E117" s="52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31"/>
      <c r="Q117" s="29"/>
      <c r="R117" s="19"/>
      <c r="S117" s="67"/>
      <c r="T117" s="69"/>
    </row>
    <row r="118" spans="1:20" ht="15" thickBot="1" x14ac:dyDescent="0.25">
      <c r="A118" s="126"/>
      <c r="B118" s="70" t="s">
        <v>114</v>
      </c>
      <c r="C118" s="71"/>
      <c r="D118" s="71"/>
      <c r="E118" s="71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3"/>
      <c r="Q118" s="74"/>
      <c r="R118" s="75"/>
      <c r="S118" s="76"/>
      <c r="T118" s="77"/>
    </row>
    <row r="119" spans="1:20" x14ac:dyDescent="0.2">
      <c r="A119" s="79" t="s">
        <v>95</v>
      </c>
      <c r="B119" s="58" t="s">
        <v>106</v>
      </c>
      <c r="C119" s="58"/>
      <c r="D119" s="58"/>
      <c r="E119" s="58"/>
      <c r="F119" s="58"/>
      <c r="G119" s="58">
        <v>0</v>
      </c>
      <c r="H119" s="58">
        <v>0</v>
      </c>
      <c r="I119" s="58">
        <v>0</v>
      </c>
      <c r="J119" s="58">
        <v>0</v>
      </c>
      <c r="K119" s="58">
        <v>0</v>
      </c>
      <c r="L119" s="58">
        <v>0</v>
      </c>
      <c r="M119" s="58">
        <v>0</v>
      </c>
      <c r="N119" s="58">
        <v>0</v>
      </c>
      <c r="O119" s="60">
        <v>0</v>
      </c>
      <c r="P119" s="60"/>
      <c r="Q119" s="61">
        <v>0.70715010940919032</v>
      </c>
      <c r="R119" s="62" t="s">
        <v>106</v>
      </c>
      <c r="S119" s="63"/>
      <c r="T119" s="128">
        <v>0.6</v>
      </c>
    </row>
    <row r="120" spans="1:20" x14ac:dyDescent="0.2">
      <c r="A120" s="64"/>
      <c r="B120" s="10" t="s">
        <v>107</v>
      </c>
      <c r="C120" s="10"/>
      <c r="D120" s="10"/>
      <c r="E120" s="10"/>
      <c r="F120" s="10"/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3">
        <v>323.16759999999999</v>
      </c>
      <c r="P120" s="13"/>
      <c r="Q120" s="65"/>
      <c r="R120" s="66"/>
      <c r="S120" s="67"/>
      <c r="T120" s="129"/>
    </row>
    <row r="121" spans="1:20" x14ac:dyDescent="0.2">
      <c r="A121" s="64"/>
      <c r="B121" s="10" t="s">
        <v>108</v>
      </c>
      <c r="C121" s="10"/>
      <c r="D121" s="10"/>
      <c r="E121" s="10"/>
      <c r="F121" s="10"/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3">
        <v>0</v>
      </c>
      <c r="P121" s="13"/>
      <c r="Q121" s="68">
        <v>0.70686608315098465</v>
      </c>
      <c r="R121" s="14" t="s">
        <v>108</v>
      </c>
      <c r="S121" s="67"/>
      <c r="T121" s="129"/>
    </row>
    <row r="122" spans="1:20" x14ac:dyDescent="0.2">
      <c r="A122" s="64"/>
      <c r="B122" s="10" t="s">
        <v>109</v>
      </c>
      <c r="C122" s="10"/>
      <c r="D122" s="10"/>
      <c r="E122" s="10"/>
      <c r="F122" s="10"/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3">
        <v>323.0378</v>
      </c>
      <c r="P122" s="13"/>
      <c r="Q122" s="65"/>
      <c r="R122" s="66"/>
      <c r="S122" s="67"/>
      <c r="T122" s="69"/>
    </row>
    <row r="123" spans="1:20" x14ac:dyDescent="0.2">
      <c r="A123" s="64"/>
      <c r="B123" s="10" t="s">
        <v>110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7">
        <v>0</v>
      </c>
      <c r="P123" s="17"/>
      <c r="Q123" s="65"/>
      <c r="R123" s="66"/>
      <c r="S123" s="67"/>
      <c r="T123" s="69"/>
    </row>
    <row r="124" spans="1:20" x14ac:dyDescent="0.2">
      <c r="A124" s="64"/>
      <c r="B124" s="10" t="s">
        <v>111</v>
      </c>
      <c r="C124" s="16">
        <v>171</v>
      </c>
      <c r="D124" s="16">
        <v>157</v>
      </c>
      <c r="E124" s="16">
        <v>149</v>
      </c>
      <c r="F124" s="16">
        <v>166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7">
        <v>457</v>
      </c>
      <c r="P124" s="17"/>
      <c r="Q124" s="65"/>
      <c r="R124" s="66"/>
      <c r="S124" s="67"/>
      <c r="T124" s="69"/>
    </row>
    <row r="125" spans="1:20" x14ac:dyDescent="0.2">
      <c r="A125" s="64"/>
      <c r="B125" s="22" t="s">
        <v>112</v>
      </c>
      <c r="C125" s="23"/>
      <c r="D125" s="23"/>
      <c r="E125" s="23"/>
      <c r="F125" s="23"/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2">
        <v>0</v>
      </c>
      <c r="P125" s="22"/>
      <c r="Q125" s="65"/>
      <c r="R125" s="66"/>
      <c r="S125" s="67"/>
      <c r="T125" s="69"/>
    </row>
    <row r="126" spans="1:20" x14ac:dyDescent="0.2">
      <c r="A126" s="64"/>
      <c r="B126" s="45" t="s">
        <v>522</v>
      </c>
      <c r="C126" s="46">
        <v>523</v>
      </c>
      <c r="D126" s="46">
        <v>677</v>
      </c>
      <c r="E126" s="46">
        <v>522</v>
      </c>
      <c r="F126" s="46">
        <v>555</v>
      </c>
      <c r="G126" s="46"/>
      <c r="H126" s="46"/>
      <c r="I126" s="46"/>
      <c r="J126" s="46"/>
      <c r="K126" s="46"/>
      <c r="L126" s="46"/>
      <c r="M126" s="46"/>
      <c r="N126" s="46"/>
      <c r="O126" s="45"/>
      <c r="P126" s="45"/>
      <c r="Q126" s="65"/>
      <c r="R126" s="66"/>
      <c r="S126" s="67"/>
      <c r="T126" s="69"/>
    </row>
    <row r="127" spans="1:20" x14ac:dyDescent="0.2">
      <c r="A127" s="127" t="s">
        <v>530</v>
      </c>
      <c r="B127" s="49" t="s">
        <v>113</v>
      </c>
      <c r="C127" s="50"/>
      <c r="D127" s="50"/>
      <c r="E127" s="50"/>
      <c r="F127" s="50"/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31"/>
      <c r="Q127" s="20">
        <v>0</v>
      </c>
      <c r="R127" s="18" t="s">
        <v>113</v>
      </c>
      <c r="S127" s="67"/>
      <c r="T127" s="69"/>
    </row>
    <row r="128" spans="1:20" x14ac:dyDescent="0.2">
      <c r="A128" s="127"/>
      <c r="B128" s="49" t="s">
        <v>114</v>
      </c>
      <c r="C128" s="50"/>
      <c r="D128" s="50"/>
      <c r="E128" s="50"/>
      <c r="F128" s="50"/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31"/>
      <c r="Q128" s="20">
        <v>0</v>
      </c>
      <c r="R128" s="19" t="s">
        <v>114</v>
      </c>
      <c r="S128" s="67"/>
      <c r="T128" s="69"/>
    </row>
    <row r="129" spans="1:20" x14ac:dyDescent="0.2">
      <c r="A129" s="125" t="s">
        <v>533</v>
      </c>
      <c r="B129" s="51" t="s">
        <v>113</v>
      </c>
      <c r="C129" s="52"/>
      <c r="D129" s="52"/>
      <c r="E129" s="52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31"/>
      <c r="Q129" s="29"/>
      <c r="R129" s="19"/>
      <c r="S129" s="67"/>
      <c r="T129" s="69"/>
    </row>
    <row r="130" spans="1:20" ht="15" thickBot="1" x14ac:dyDescent="0.25">
      <c r="A130" s="126"/>
      <c r="B130" s="70" t="s">
        <v>114</v>
      </c>
      <c r="C130" s="71"/>
      <c r="D130" s="71"/>
      <c r="E130" s="71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3"/>
      <c r="Q130" s="74"/>
      <c r="R130" s="75"/>
      <c r="S130" s="76"/>
      <c r="T130" s="77"/>
    </row>
    <row r="131" spans="1:20" x14ac:dyDescent="0.2">
      <c r="A131" s="79" t="s">
        <v>96</v>
      </c>
      <c r="B131" s="58" t="s">
        <v>106</v>
      </c>
      <c r="C131" s="58"/>
      <c r="D131" s="85"/>
      <c r="E131" s="58"/>
      <c r="F131" s="58"/>
      <c r="G131" s="58">
        <v>0</v>
      </c>
      <c r="H131" s="58">
        <v>0</v>
      </c>
      <c r="I131" s="58">
        <v>0</v>
      </c>
      <c r="J131" s="58">
        <v>0</v>
      </c>
      <c r="K131" s="58">
        <v>0</v>
      </c>
      <c r="L131" s="58">
        <v>0</v>
      </c>
      <c r="M131" s="58">
        <v>0</v>
      </c>
      <c r="N131" s="58">
        <v>0</v>
      </c>
      <c r="O131" s="60">
        <v>0</v>
      </c>
      <c r="P131" s="60"/>
      <c r="Q131" s="61">
        <v>0.65426580844490212</v>
      </c>
      <c r="R131" s="62" t="s">
        <v>106</v>
      </c>
      <c r="S131" s="63"/>
      <c r="T131" s="128">
        <v>0.6</v>
      </c>
    </row>
    <row r="132" spans="1:20" x14ac:dyDescent="0.2">
      <c r="A132" s="64"/>
      <c r="B132" s="10" t="s">
        <v>107</v>
      </c>
      <c r="C132" s="10"/>
      <c r="D132" s="10"/>
      <c r="E132" s="10"/>
      <c r="F132" s="10"/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3">
        <v>635.2921</v>
      </c>
      <c r="P132" s="13"/>
      <c r="Q132" s="65"/>
      <c r="R132" s="66"/>
      <c r="S132" s="67"/>
      <c r="T132" s="129"/>
    </row>
    <row r="133" spans="1:20" x14ac:dyDescent="0.2">
      <c r="A133" s="64"/>
      <c r="B133" s="10" t="s">
        <v>108</v>
      </c>
      <c r="C133" s="10"/>
      <c r="D133" s="86"/>
      <c r="E133" s="10"/>
      <c r="F133" s="10"/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3">
        <v>0</v>
      </c>
      <c r="P133" s="13"/>
      <c r="Q133" s="68">
        <v>0.65087816683831101</v>
      </c>
      <c r="R133" s="14" t="s">
        <v>108</v>
      </c>
      <c r="S133" s="67"/>
      <c r="T133" s="129"/>
    </row>
    <row r="134" spans="1:20" x14ac:dyDescent="0.2">
      <c r="A134" s="64"/>
      <c r="B134" s="10" t="s">
        <v>109</v>
      </c>
      <c r="C134" s="10"/>
      <c r="D134" s="10"/>
      <c r="E134" s="10"/>
      <c r="F134" s="10"/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3">
        <v>632.0027</v>
      </c>
      <c r="P134" s="13"/>
      <c r="Q134" s="65"/>
      <c r="R134" s="66"/>
      <c r="S134" s="67"/>
      <c r="T134" s="69"/>
    </row>
    <row r="135" spans="1:20" x14ac:dyDescent="0.2">
      <c r="A135" s="64"/>
      <c r="B135" s="10" t="s">
        <v>110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7">
        <v>0</v>
      </c>
      <c r="P135" s="17"/>
      <c r="Q135" s="65"/>
      <c r="R135" s="66"/>
      <c r="S135" s="67"/>
      <c r="T135" s="69"/>
    </row>
    <row r="136" spans="1:20" x14ac:dyDescent="0.2">
      <c r="A136" s="64"/>
      <c r="B136" s="10" t="s">
        <v>111</v>
      </c>
      <c r="C136" s="16">
        <v>285</v>
      </c>
      <c r="D136" s="16">
        <v>282</v>
      </c>
      <c r="E136" s="16">
        <v>246</v>
      </c>
      <c r="F136" s="16">
        <v>249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7">
        <v>971</v>
      </c>
      <c r="P136" s="17"/>
      <c r="Q136" s="65"/>
      <c r="R136" s="66"/>
      <c r="S136" s="67"/>
      <c r="T136" s="69"/>
    </row>
    <row r="137" spans="1:20" x14ac:dyDescent="0.2">
      <c r="A137" s="64"/>
      <c r="B137" s="22" t="s">
        <v>112</v>
      </c>
      <c r="C137" s="23"/>
      <c r="D137" s="23"/>
      <c r="E137" s="23"/>
      <c r="F137" s="23"/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2">
        <v>0</v>
      </c>
      <c r="P137" s="22"/>
      <c r="Q137" s="65"/>
      <c r="R137" s="66"/>
      <c r="S137" s="67"/>
      <c r="T137" s="69"/>
    </row>
    <row r="138" spans="1:20" x14ac:dyDescent="0.2">
      <c r="A138" s="64"/>
      <c r="B138" s="45" t="s">
        <v>522</v>
      </c>
      <c r="C138" s="46">
        <v>924</v>
      </c>
      <c r="D138" s="46">
        <v>774</v>
      </c>
      <c r="E138" s="46">
        <v>838</v>
      </c>
      <c r="F138" s="46">
        <v>837</v>
      </c>
      <c r="G138" s="46"/>
      <c r="H138" s="46"/>
      <c r="I138" s="46"/>
      <c r="J138" s="46"/>
      <c r="K138" s="46"/>
      <c r="L138" s="46"/>
      <c r="M138" s="46"/>
      <c r="N138" s="46"/>
      <c r="O138" s="45"/>
      <c r="P138" s="45"/>
      <c r="Q138" s="65"/>
      <c r="R138" s="66"/>
      <c r="S138" s="67"/>
      <c r="T138" s="69"/>
    </row>
    <row r="139" spans="1:20" x14ac:dyDescent="0.2">
      <c r="A139" s="127" t="s">
        <v>538</v>
      </c>
      <c r="B139" s="49" t="s">
        <v>113</v>
      </c>
      <c r="C139" s="50"/>
      <c r="D139" s="50"/>
      <c r="E139" s="50"/>
      <c r="F139" s="50"/>
      <c r="G139" s="50">
        <v>0</v>
      </c>
      <c r="H139" s="50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31"/>
      <c r="Q139" s="20">
        <v>0</v>
      </c>
      <c r="R139" s="18" t="s">
        <v>113</v>
      </c>
      <c r="S139" s="67"/>
      <c r="T139" s="69"/>
    </row>
    <row r="140" spans="1:20" x14ac:dyDescent="0.2">
      <c r="A140" s="127"/>
      <c r="B140" s="49" t="s">
        <v>114</v>
      </c>
      <c r="C140" s="50"/>
      <c r="D140" s="50"/>
      <c r="E140" s="50"/>
      <c r="F140" s="50"/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31"/>
      <c r="Q140" s="20">
        <v>0</v>
      </c>
      <c r="R140" s="19" t="s">
        <v>114</v>
      </c>
      <c r="S140" s="67"/>
      <c r="T140" s="69"/>
    </row>
    <row r="141" spans="1:20" x14ac:dyDescent="0.2">
      <c r="A141" s="125" t="s">
        <v>533</v>
      </c>
      <c r="B141" s="51" t="s">
        <v>113</v>
      </c>
      <c r="C141" s="52"/>
      <c r="D141" s="52"/>
      <c r="E141" s="52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31"/>
      <c r="Q141" s="29"/>
      <c r="R141" s="19"/>
      <c r="S141" s="67"/>
      <c r="T141" s="69"/>
    </row>
    <row r="142" spans="1:20" ht="15" thickBot="1" x14ac:dyDescent="0.25">
      <c r="A142" s="126"/>
      <c r="B142" s="70" t="s">
        <v>114</v>
      </c>
      <c r="C142" s="71"/>
      <c r="D142" s="71"/>
      <c r="E142" s="71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3"/>
      <c r="Q142" s="74"/>
      <c r="R142" s="75"/>
      <c r="S142" s="76"/>
      <c r="T142" s="77"/>
    </row>
    <row r="143" spans="1:20" x14ac:dyDescent="0.2">
      <c r="A143" s="79" t="s">
        <v>97</v>
      </c>
      <c r="B143" s="58" t="s">
        <v>106</v>
      </c>
      <c r="C143" s="59"/>
      <c r="D143" s="85"/>
      <c r="E143" s="88"/>
      <c r="F143" s="85"/>
      <c r="G143" s="58">
        <v>0</v>
      </c>
      <c r="H143" s="58">
        <v>0</v>
      </c>
      <c r="I143" s="58">
        <v>0</v>
      </c>
      <c r="J143" s="58">
        <v>0</v>
      </c>
      <c r="K143" s="58">
        <v>0</v>
      </c>
      <c r="L143" s="58">
        <v>0</v>
      </c>
      <c r="M143" s="58">
        <v>0</v>
      </c>
      <c r="N143" s="58">
        <v>0</v>
      </c>
      <c r="O143" s="60">
        <v>0</v>
      </c>
      <c r="P143" s="60"/>
      <c r="Q143" s="61">
        <v>0.56749450000000001</v>
      </c>
      <c r="R143" s="62" t="s">
        <v>106</v>
      </c>
      <c r="S143" s="63"/>
      <c r="T143" s="128">
        <v>0.6</v>
      </c>
    </row>
    <row r="144" spans="1:20" x14ac:dyDescent="0.2">
      <c r="A144" s="64"/>
      <c r="B144" s="10" t="s">
        <v>107</v>
      </c>
      <c r="C144" s="10"/>
      <c r="D144" s="10"/>
      <c r="E144" s="10"/>
      <c r="F144" s="10"/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3">
        <v>113.49890000000001</v>
      </c>
      <c r="P144" s="13"/>
      <c r="Q144" s="65"/>
      <c r="R144" s="66"/>
      <c r="S144" s="67"/>
      <c r="T144" s="129"/>
    </row>
    <row r="145" spans="1:20" x14ac:dyDescent="0.2">
      <c r="A145" s="64"/>
      <c r="B145" s="10" t="s">
        <v>108</v>
      </c>
      <c r="C145" s="40"/>
      <c r="D145" s="86"/>
      <c r="E145" s="30"/>
      <c r="F145" s="86"/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3">
        <v>0</v>
      </c>
      <c r="P145" s="13"/>
      <c r="Q145" s="68">
        <v>0.56435199999999996</v>
      </c>
      <c r="R145" s="14" t="s">
        <v>108</v>
      </c>
      <c r="S145" s="67"/>
      <c r="T145" s="129"/>
    </row>
    <row r="146" spans="1:20" x14ac:dyDescent="0.2">
      <c r="A146" s="64"/>
      <c r="B146" s="10" t="s">
        <v>109</v>
      </c>
      <c r="C146" s="10"/>
      <c r="D146" s="10"/>
      <c r="E146" s="10"/>
      <c r="F146" s="10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3">
        <v>112.8704</v>
      </c>
      <c r="P146" s="13"/>
      <c r="Q146" s="65"/>
      <c r="R146" s="66"/>
      <c r="S146" s="67"/>
      <c r="T146" s="69"/>
    </row>
    <row r="147" spans="1:20" x14ac:dyDescent="0.2">
      <c r="A147" s="64"/>
      <c r="B147" s="10" t="s">
        <v>110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7">
        <v>0</v>
      </c>
      <c r="P147" s="17"/>
      <c r="Q147" s="65"/>
      <c r="R147" s="66"/>
      <c r="S147" s="67"/>
      <c r="T147" s="69"/>
    </row>
    <row r="148" spans="1:20" x14ac:dyDescent="0.2">
      <c r="A148" s="64"/>
      <c r="B148" s="10" t="s">
        <v>111</v>
      </c>
      <c r="C148" s="16">
        <v>53</v>
      </c>
      <c r="D148" s="16">
        <v>45</v>
      </c>
      <c r="E148" s="16">
        <v>58</v>
      </c>
      <c r="F148" s="16">
        <v>47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7">
        <v>200</v>
      </c>
      <c r="P148" s="17"/>
      <c r="Q148" s="65"/>
      <c r="R148" s="66"/>
      <c r="S148" s="67"/>
      <c r="T148" s="69"/>
    </row>
    <row r="149" spans="1:20" x14ac:dyDescent="0.2">
      <c r="A149" s="64"/>
      <c r="B149" s="22" t="s">
        <v>112</v>
      </c>
      <c r="C149" s="23"/>
      <c r="D149" s="23"/>
      <c r="E149" s="23"/>
      <c r="F149" s="23"/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2">
        <v>0</v>
      </c>
      <c r="P149" s="22"/>
      <c r="Q149" s="65"/>
      <c r="R149" s="66"/>
      <c r="S149" s="67"/>
      <c r="T149" s="69"/>
    </row>
    <row r="150" spans="1:20" x14ac:dyDescent="0.2">
      <c r="A150" s="64"/>
      <c r="B150" s="45" t="s">
        <v>522</v>
      </c>
      <c r="C150" s="46">
        <v>171</v>
      </c>
      <c r="D150" s="46">
        <v>146</v>
      </c>
      <c r="E150" s="46">
        <v>171</v>
      </c>
      <c r="F150" s="46">
        <v>139</v>
      </c>
      <c r="G150" s="46"/>
      <c r="H150" s="46"/>
      <c r="I150" s="46"/>
      <c r="J150" s="46"/>
      <c r="K150" s="46"/>
      <c r="L150" s="46"/>
      <c r="M150" s="46"/>
      <c r="N150" s="46"/>
      <c r="O150" s="45"/>
      <c r="P150" s="45"/>
      <c r="Q150" s="65"/>
      <c r="R150" s="66"/>
      <c r="S150" s="67"/>
      <c r="T150" s="69"/>
    </row>
    <row r="151" spans="1:20" x14ac:dyDescent="0.2">
      <c r="A151" s="127" t="s">
        <v>539</v>
      </c>
      <c r="B151" s="49" t="s">
        <v>113</v>
      </c>
      <c r="C151" s="50"/>
      <c r="D151" s="50"/>
      <c r="E151" s="50"/>
      <c r="F151" s="50"/>
      <c r="G151" s="50">
        <v>0</v>
      </c>
      <c r="H151" s="50">
        <v>0</v>
      </c>
      <c r="I151" s="50">
        <v>0</v>
      </c>
      <c r="J151" s="50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31"/>
      <c r="Q151" s="20">
        <v>0</v>
      </c>
      <c r="R151" s="18" t="s">
        <v>113</v>
      </c>
      <c r="S151" s="67"/>
      <c r="T151" s="69"/>
    </row>
    <row r="152" spans="1:20" x14ac:dyDescent="0.2">
      <c r="A152" s="127"/>
      <c r="B152" s="49" t="s">
        <v>114</v>
      </c>
      <c r="C152" s="50"/>
      <c r="D152" s="50"/>
      <c r="E152" s="50"/>
      <c r="F152" s="50"/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31"/>
      <c r="Q152" s="20">
        <v>0</v>
      </c>
      <c r="R152" s="19" t="s">
        <v>114</v>
      </c>
      <c r="S152" s="67"/>
      <c r="T152" s="69"/>
    </row>
    <row r="153" spans="1:20" x14ac:dyDescent="0.2">
      <c r="A153" s="125" t="s">
        <v>524</v>
      </c>
      <c r="B153" s="51" t="s">
        <v>113</v>
      </c>
      <c r="C153" s="52"/>
      <c r="D153" s="52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31"/>
      <c r="Q153" s="29"/>
      <c r="R153" s="19"/>
      <c r="S153" s="67"/>
      <c r="T153" s="69"/>
    </row>
    <row r="154" spans="1:20" ht="15" thickBot="1" x14ac:dyDescent="0.25">
      <c r="A154" s="126"/>
      <c r="B154" s="70" t="s">
        <v>114</v>
      </c>
      <c r="C154" s="71"/>
      <c r="D154" s="71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3"/>
      <c r="Q154" s="74"/>
      <c r="R154" s="75"/>
      <c r="S154" s="76"/>
      <c r="T154" s="77"/>
    </row>
    <row r="155" spans="1:20" x14ac:dyDescent="0.2">
      <c r="A155" s="79" t="s">
        <v>98</v>
      </c>
      <c r="B155" s="58" t="s">
        <v>106</v>
      </c>
      <c r="C155" s="59"/>
      <c r="D155" s="85"/>
      <c r="E155" s="85"/>
      <c r="F155" s="58"/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58">
        <v>0</v>
      </c>
      <c r="O155" s="60">
        <v>0</v>
      </c>
      <c r="P155" s="60"/>
      <c r="Q155" s="61">
        <v>0.58993089743589744</v>
      </c>
      <c r="R155" s="62" t="s">
        <v>106</v>
      </c>
      <c r="S155" s="63"/>
      <c r="T155" s="128">
        <v>0.6</v>
      </c>
    </row>
    <row r="156" spans="1:20" x14ac:dyDescent="0.2">
      <c r="A156" s="64"/>
      <c r="B156" s="10" t="s">
        <v>107</v>
      </c>
      <c r="C156" s="10"/>
      <c r="D156" s="10"/>
      <c r="E156" s="10"/>
      <c r="F156" s="10"/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3">
        <v>460.14609999999999</v>
      </c>
      <c r="P156" s="13"/>
      <c r="Q156" s="65"/>
      <c r="R156" s="66"/>
      <c r="S156" s="67"/>
      <c r="T156" s="129"/>
    </row>
    <row r="157" spans="1:20" x14ac:dyDescent="0.2">
      <c r="A157" s="64"/>
      <c r="B157" s="10" t="s">
        <v>108</v>
      </c>
      <c r="C157" s="40"/>
      <c r="D157" s="86"/>
      <c r="E157" s="86"/>
      <c r="F157" s="10"/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3">
        <v>0</v>
      </c>
      <c r="P157" s="13"/>
      <c r="Q157" s="68">
        <v>0.58846500000000002</v>
      </c>
      <c r="R157" s="14" t="s">
        <v>108</v>
      </c>
      <c r="S157" s="67"/>
      <c r="T157" s="129"/>
    </row>
    <row r="158" spans="1:20" x14ac:dyDescent="0.2">
      <c r="A158" s="64"/>
      <c r="B158" s="10" t="s">
        <v>109</v>
      </c>
      <c r="C158" s="10"/>
      <c r="D158" s="10"/>
      <c r="E158" s="10"/>
      <c r="F158" s="10"/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3">
        <v>459.0027</v>
      </c>
      <c r="P158" s="13"/>
      <c r="Q158" s="65"/>
      <c r="R158" s="66"/>
      <c r="S158" s="67"/>
      <c r="T158" s="69"/>
    </row>
    <row r="159" spans="1:20" x14ac:dyDescent="0.2">
      <c r="A159" s="64"/>
      <c r="B159" s="10" t="s">
        <v>110</v>
      </c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7">
        <v>0</v>
      </c>
      <c r="P159" s="17"/>
      <c r="Q159" s="65"/>
      <c r="R159" s="66"/>
      <c r="S159" s="67"/>
      <c r="T159" s="69"/>
    </row>
    <row r="160" spans="1:20" x14ac:dyDescent="0.2">
      <c r="A160" s="64"/>
      <c r="B160" s="10" t="s">
        <v>111</v>
      </c>
      <c r="C160" s="16">
        <v>210</v>
      </c>
      <c r="D160" s="16">
        <v>203</v>
      </c>
      <c r="E160" s="16">
        <v>162</v>
      </c>
      <c r="F160" s="16">
        <v>212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7">
        <v>780</v>
      </c>
      <c r="P160" s="17"/>
      <c r="Q160" s="65"/>
      <c r="R160" s="66"/>
      <c r="S160" s="67"/>
      <c r="T160" s="69"/>
    </row>
    <row r="161" spans="1:20" x14ac:dyDescent="0.2">
      <c r="A161" s="64"/>
      <c r="B161" s="22" t="s">
        <v>112</v>
      </c>
      <c r="C161" s="23"/>
      <c r="D161" s="23"/>
      <c r="E161" s="23"/>
      <c r="F161" s="23"/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2">
        <v>1</v>
      </c>
      <c r="P161" s="22"/>
      <c r="Q161" s="65"/>
      <c r="R161" s="66"/>
      <c r="S161" s="67"/>
      <c r="T161" s="69"/>
    </row>
    <row r="162" spans="1:20" x14ac:dyDescent="0.2">
      <c r="A162" s="64"/>
      <c r="B162" s="45" t="s">
        <v>522</v>
      </c>
      <c r="C162" s="46">
        <v>700</v>
      </c>
      <c r="D162" s="46">
        <v>596</v>
      </c>
      <c r="E162" s="46">
        <v>556</v>
      </c>
      <c r="F162" s="46">
        <v>757</v>
      </c>
      <c r="G162" s="46"/>
      <c r="H162" s="46"/>
      <c r="I162" s="46"/>
      <c r="J162" s="46"/>
      <c r="K162" s="46"/>
      <c r="L162" s="46"/>
      <c r="M162" s="46"/>
      <c r="N162" s="46"/>
      <c r="O162" s="45"/>
      <c r="P162" s="45"/>
      <c r="Q162" s="65"/>
      <c r="R162" s="66"/>
      <c r="S162" s="67"/>
      <c r="T162" s="69"/>
    </row>
    <row r="163" spans="1:20" x14ac:dyDescent="0.2">
      <c r="A163" s="127" t="s">
        <v>540</v>
      </c>
      <c r="B163" s="49" t="s">
        <v>113</v>
      </c>
      <c r="C163" s="50"/>
      <c r="D163" s="50"/>
      <c r="E163" s="50"/>
      <c r="F163" s="50"/>
      <c r="G163" s="50">
        <v>0</v>
      </c>
      <c r="H163" s="50">
        <v>0</v>
      </c>
      <c r="I163" s="50">
        <v>0</v>
      </c>
      <c r="J163" s="50">
        <v>0</v>
      </c>
      <c r="K163" s="50">
        <v>0</v>
      </c>
      <c r="L163" s="50">
        <v>0</v>
      </c>
      <c r="M163" s="50">
        <v>0</v>
      </c>
      <c r="N163" s="50">
        <v>0</v>
      </c>
      <c r="O163" s="50">
        <v>0</v>
      </c>
      <c r="P163" s="31"/>
      <c r="Q163" s="20">
        <v>0</v>
      </c>
      <c r="R163" s="18" t="s">
        <v>113</v>
      </c>
      <c r="S163" s="67"/>
      <c r="T163" s="69"/>
    </row>
    <row r="164" spans="1:20" x14ac:dyDescent="0.2">
      <c r="A164" s="127"/>
      <c r="B164" s="49" t="s">
        <v>114</v>
      </c>
      <c r="C164" s="50"/>
      <c r="D164" s="50"/>
      <c r="E164" s="50"/>
      <c r="F164" s="50"/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31"/>
      <c r="Q164" s="20">
        <v>0</v>
      </c>
      <c r="R164" s="19" t="s">
        <v>114</v>
      </c>
      <c r="S164" s="67"/>
      <c r="T164" s="69"/>
    </row>
    <row r="165" spans="1:20" x14ac:dyDescent="0.2">
      <c r="A165" s="125" t="s">
        <v>531</v>
      </c>
      <c r="B165" s="51" t="s">
        <v>113</v>
      </c>
      <c r="C165" s="52"/>
      <c r="D165" s="52"/>
      <c r="E165" s="52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31"/>
      <c r="Q165" s="29"/>
      <c r="R165" s="19"/>
      <c r="S165" s="67"/>
      <c r="T165" s="69"/>
    </row>
    <row r="166" spans="1:20" ht="15" thickBot="1" x14ac:dyDescent="0.25">
      <c r="A166" s="126"/>
      <c r="B166" s="70" t="s">
        <v>114</v>
      </c>
      <c r="C166" s="71"/>
      <c r="D166" s="71"/>
      <c r="E166" s="71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3"/>
      <c r="Q166" s="74"/>
      <c r="R166" s="75"/>
      <c r="S166" s="76"/>
      <c r="T166" s="77"/>
    </row>
    <row r="167" spans="1:20" x14ac:dyDescent="0.2">
      <c r="A167" s="79" t="s">
        <v>99</v>
      </c>
      <c r="B167" s="58" t="s">
        <v>106</v>
      </c>
      <c r="C167" s="58"/>
      <c r="D167" s="58"/>
      <c r="E167" s="58"/>
      <c r="F167" s="58"/>
      <c r="G167" s="58">
        <v>0</v>
      </c>
      <c r="H167" s="58">
        <v>0</v>
      </c>
      <c r="I167" s="58">
        <v>0</v>
      </c>
      <c r="J167" s="58">
        <v>0</v>
      </c>
      <c r="K167" s="58">
        <v>0</v>
      </c>
      <c r="L167" s="58">
        <v>0</v>
      </c>
      <c r="M167" s="58">
        <v>0</v>
      </c>
      <c r="N167" s="58">
        <v>0</v>
      </c>
      <c r="O167" s="60">
        <v>0</v>
      </c>
      <c r="P167" s="60"/>
      <c r="Q167" s="61">
        <v>0.7964253846153847</v>
      </c>
      <c r="R167" s="62" t="s">
        <v>106</v>
      </c>
      <c r="S167" s="63"/>
      <c r="T167" s="128">
        <v>0.6</v>
      </c>
    </row>
    <row r="168" spans="1:20" x14ac:dyDescent="0.2">
      <c r="A168" s="64"/>
      <c r="B168" s="10" t="s">
        <v>107</v>
      </c>
      <c r="C168" s="10"/>
      <c r="D168" s="10"/>
      <c r="E168" s="10"/>
      <c r="F168" s="10"/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3">
        <v>207.07060000000001</v>
      </c>
      <c r="P168" s="13"/>
      <c r="Q168" s="65"/>
      <c r="R168" s="66"/>
      <c r="S168" s="67"/>
      <c r="T168" s="129"/>
    </row>
    <row r="169" spans="1:20" x14ac:dyDescent="0.2">
      <c r="A169" s="64"/>
      <c r="B169" s="10" t="s">
        <v>108</v>
      </c>
      <c r="C169" s="10"/>
      <c r="D169" s="10"/>
      <c r="E169" s="10"/>
      <c r="F169" s="10"/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3">
        <v>0</v>
      </c>
      <c r="P169" s="13"/>
      <c r="Q169" s="68">
        <v>0.7937146153846153</v>
      </c>
      <c r="R169" s="14" t="s">
        <v>108</v>
      </c>
      <c r="S169" s="67"/>
      <c r="T169" s="129"/>
    </row>
    <row r="170" spans="1:20" x14ac:dyDescent="0.2">
      <c r="A170" s="64"/>
      <c r="B170" s="10" t="s">
        <v>109</v>
      </c>
      <c r="C170" s="10"/>
      <c r="D170" s="10"/>
      <c r="E170" s="10"/>
      <c r="F170" s="10"/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3">
        <v>206.36579999999998</v>
      </c>
      <c r="P170" s="13"/>
      <c r="Q170" s="65"/>
      <c r="R170" s="66"/>
      <c r="S170" s="67"/>
      <c r="T170" s="69"/>
    </row>
    <row r="171" spans="1:20" x14ac:dyDescent="0.2">
      <c r="A171" s="64"/>
      <c r="B171" s="10" t="s">
        <v>110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7">
        <v>0</v>
      </c>
      <c r="P171" s="17"/>
      <c r="Q171" s="65"/>
      <c r="R171" s="66"/>
      <c r="S171" s="67"/>
      <c r="T171" s="69"/>
    </row>
    <row r="172" spans="1:20" x14ac:dyDescent="0.2">
      <c r="A172" s="64"/>
      <c r="B172" s="10" t="s">
        <v>111</v>
      </c>
      <c r="C172" s="16">
        <v>66</v>
      </c>
      <c r="D172" s="16">
        <v>71</v>
      </c>
      <c r="E172" s="16">
        <v>84</v>
      </c>
      <c r="F172" s="16">
        <v>78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7">
        <v>260</v>
      </c>
      <c r="P172" s="17"/>
      <c r="Q172" s="65"/>
      <c r="R172" s="66"/>
      <c r="S172" s="67"/>
      <c r="T172" s="69"/>
    </row>
    <row r="173" spans="1:20" x14ac:dyDescent="0.2">
      <c r="A173" s="64"/>
      <c r="B173" s="22" t="s">
        <v>112</v>
      </c>
      <c r="C173" s="23"/>
      <c r="D173" s="23"/>
      <c r="E173" s="23"/>
      <c r="F173" s="23"/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2">
        <v>0</v>
      </c>
      <c r="P173" s="22"/>
      <c r="Q173" s="65"/>
      <c r="R173" s="66"/>
      <c r="S173" s="67"/>
      <c r="T173" s="69"/>
    </row>
    <row r="174" spans="1:20" x14ac:dyDescent="0.2">
      <c r="A174" s="64"/>
      <c r="B174" s="45" t="s">
        <v>522</v>
      </c>
      <c r="C174" s="46">
        <v>322</v>
      </c>
      <c r="D174" s="46">
        <v>211</v>
      </c>
      <c r="E174" s="46">
        <v>291</v>
      </c>
      <c r="F174" s="46">
        <v>258</v>
      </c>
      <c r="G174" s="46"/>
      <c r="H174" s="46"/>
      <c r="I174" s="46"/>
      <c r="J174" s="46"/>
      <c r="K174" s="46"/>
      <c r="L174" s="46"/>
      <c r="M174" s="46"/>
      <c r="N174" s="46"/>
      <c r="O174" s="45"/>
      <c r="P174" s="45"/>
      <c r="Q174" s="65"/>
      <c r="R174" s="66"/>
      <c r="S174" s="67"/>
      <c r="T174" s="69"/>
    </row>
    <row r="175" spans="1:20" x14ac:dyDescent="0.2">
      <c r="A175" s="127" t="s">
        <v>541</v>
      </c>
      <c r="B175" s="49" t="s">
        <v>113</v>
      </c>
      <c r="C175" s="50"/>
      <c r="D175" s="50"/>
      <c r="E175" s="50"/>
      <c r="F175" s="50"/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0">
        <v>0</v>
      </c>
      <c r="O175" s="50">
        <v>0</v>
      </c>
      <c r="P175" s="31"/>
      <c r="Q175" s="20">
        <v>0</v>
      </c>
      <c r="R175" s="18" t="s">
        <v>113</v>
      </c>
      <c r="S175" s="67"/>
      <c r="T175" s="69"/>
    </row>
    <row r="176" spans="1:20" x14ac:dyDescent="0.2">
      <c r="A176" s="127"/>
      <c r="B176" s="49" t="s">
        <v>114</v>
      </c>
      <c r="C176" s="50"/>
      <c r="D176" s="50"/>
      <c r="E176" s="50"/>
      <c r="F176" s="50"/>
      <c r="G176" s="50">
        <v>0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0</v>
      </c>
      <c r="N176" s="50">
        <v>0</v>
      </c>
      <c r="O176" s="50">
        <v>0</v>
      </c>
      <c r="P176" s="31"/>
      <c r="Q176" s="20">
        <v>0</v>
      </c>
      <c r="R176" s="19" t="s">
        <v>114</v>
      </c>
      <c r="S176" s="67"/>
      <c r="T176" s="69"/>
    </row>
    <row r="177" spans="1:20" x14ac:dyDescent="0.2">
      <c r="A177" s="125" t="s">
        <v>524</v>
      </c>
      <c r="B177" s="51" t="s">
        <v>113</v>
      </c>
      <c r="C177" s="52"/>
      <c r="D177" s="52"/>
      <c r="E177" s="52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31"/>
      <c r="Q177" s="29"/>
      <c r="R177" s="19"/>
      <c r="S177" s="67"/>
      <c r="T177" s="69"/>
    </row>
    <row r="178" spans="1:20" ht="15" thickBot="1" x14ac:dyDescent="0.25">
      <c r="A178" s="126"/>
      <c r="B178" s="70" t="s">
        <v>114</v>
      </c>
      <c r="C178" s="71"/>
      <c r="D178" s="71"/>
      <c r="E178" s="71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3"/>
      <c r="Q178" s="74"/>
      <c r="R178" s="75"/>
      <c r="S178" s="76"/>
      <c r="T178" s="77"/>
    </row>
    <row r="179" spans="1:20" x14ac:dyDescent="0.2">
      <c r="A179" s="79" t="s">
        <v>100</v>
      </c>
      <c r="B179" s="58" t="s">
        <v>106</v>
      </c>
      <c r="C179" s="58"/>
      <c r="D179" s="58"/>
      <c r="E179" s="58"/>
      <c r="F179" s="58"/>
      <c r="G179" s="58">
        <v>0</v>
      </c>
      <c r="H179" s="58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58">
        <v>0</v>
      </c>
      <c r="O179" s="60">
        <v>0</v>
      </c>
      <c r="P179" s="60"/>
      <c r="Q179" s="61">
        <v>0.71589051724137942</v>
      </c>
      <c r="R179" s="62" t="s">
        <v>106</v>
      </c>
      <c r="S179" s="63"/>
      <c r="T179" s="128">
        <v>0.6</v>
      </c>
    </row>
    <row r="180" spans="1:20" x14ac:dyDescent="0.2">
      <c r="A180" s="64"/>
      <c r="B180" s="10" t="s">
        <v>107</v>
      </c>
      <c r="C180" s="10"/>
      <c r="D180" s="10"/>
      <c r="E180" s="10"/>
      <c r="F180" s="10"/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3">
        <v>166.08660000000003</v>
      </c>
      <c r="P180" s="13"/>
      <c r="Q180" s="65"/>
      <c r="R180" s="66"/>
      <c r="S180" s="67"/>
      <c r="T180" s="129"/>
    </row>
    <row r="181" spans="1:20" x14ac:dyDescent="0.2">
      <c r="A181" s="64"/>
      <c r="B181" s="10" t="s">
        <v>108</v>
      </c>
      <c r="C181" s="10"/>
      <c r="D181" s="10"/>
      <c r="E181" s="10"/>
      <c r="F181" s="10"/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3">
        <v>0</v>
      </c>
      <c r="P181" s="13"/>
      <c r="Q181" s="68">
        <v>0.71300732758620677</v>
      </c>
      <c r="R181" s="14" t="s">
        <v>108</v>
      </c>
      <c r="S181" s="67"/>
      <c r="T181" s="129"/>
    </row>
    <row r="182" spans="1:20" x14ac:dyDescent="0.2">
      <c r="A182" s="64"/>
      <c r="B182" s="10" t="s">
        <v>109</v>
      </c>
      <c r="C182" s="10"/>
      <c r="D182" s="10"/>
      <c r="E182" s="10"/>
      <c r="F182" s="10"/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3">
        <v>165.41769999999997</v>
      </c>
      <c r="P182" s="13"/>
      <c r="Q182" s="65"/>
      <c r="R182" s="66"/>
      <c r="S182" s="67"/>
      <c r="T182" s="69"/>
    </row>
    <row r="183" spans="1:20" x14ac:dyDescent="0.2">
      <c r="A183" s="64"/>
      <c r="B183" s="10" t="s">
        <v>110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7">
        <v>0</v>
      </c>
      <c r="P183" s="17"/>
      <c r="Q183" s="65"/>
      <c r="R183" s="66"/>
      <c r="S183" s="67"/>
      <c r="T183" s="69"/>
    </row>
    <row r="184" spans="1:20" x14ac:dyDescent="0.2">
      <c r="A184" s="64"/>
      <c r="B184" s="10" t="s">
        <v>111</v>
      </c>
      <c r="C184" s="16">
        <v>67</v>
      </c>
      <c r="D184" s="16">
        <v>67</v>
      </c>
      <c r="E184" s="16">
        <v>47</v>
      </c>
      <c r="F184" s="16">
        <v>51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7">
        <v>232</v>
      </c>
      <c r="P184" s="17"/>
      <c r="Q184" s="65"/>
      <c r="R184" s="66"/>
      <c r="S184" s="67"/>
      <c r="T184" s="69"/>
    </row>
    <row r="185" spans="1:20" x14ac:dyDescent="0.2">
      <c r="A185" s="64"/>
      <c r="B185" s="22" t="s">
        <v>112</v>
      </c>
      <c r="C185" s="23"/>
      <c r="D185" s="23"/>
      <c r="E185" s="23"/>
      <c r="F185" s="23"/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2">
        <v>0</v>
      </c>
      <c r="P185" s="22"/>
      <c r="Q185" s="65"/>
      <c r="R185" s="66"/>
      <c r="S185" s="67"/>
      <c r="T185" s="69"/>
    </row>
    <row r="186" spans="1:20" x14ac:dyDescent="0.2">
      <c r="A186" s="64"/>
      <c r="B186" s="45" t="s">
        <v>522</v>
      </c>
      <c r="C186" s="46">
        <v>240</v>
      </c>
      <c r="D186" s="46">
        <v>247</v>
      </c>
      <c r="E186" s="46">
        <v>164</v>
      </c>
      <c r="F186" s="46">
        <v>183</v>
      </c>
      <c r="G186" s="46"/>
      <c r="H186" s="46"/>
      <c r="I186" s="46"/>
      <c r="J186" s="46"/>
      <c r="K186" s="46"/>
      <c r="L186" s="46"/>
      <c r="M186" s="46"/>
      <c r="N186" s="46"/>
      <c r="O186" s="45"/>
      <c r="P186" s="45"/>
      <c r="Q186" s="65"/>
      <c r="R186" s="66"/>
      <c r="S186" s="67"/>
      <c r="T186" s="69"/>
    </row>
    <row r="187" spans="1:20" x14ac:dyDescent="0.2">
      <c r="A187" s="127" t="s">
        <v>523</v>
      </c>
      <c r="B187" s="49" t="s">
        <v>113</v>
      </c>
      <c r="C187" s="50"/>
      <c r="D187" s="50"/>
      <c r="E187" s="50"/>
      <c r="F187" s="50"/>
      <c r="G187" s="50">
        <v>0</v>
      </c>
      <c r="H187" s="50">
        <v>0</v>
      </c>
      <c r="I187" s="50">
        <v>0</v>
      </c>
      <c r="J187" s="50">
        <v>0</v>
      </c>
      <c r="K187" s="50">
        <v>0</v>
      </c>
      <c r="L187" s="50">
        <v>0</v>
      </c>
      <c r="M187" s="50">
        <v>0</v>
      </c>
      <c r="N187" s="50">
        <v>0</v>
      </c>
      <c r="O187" s="50">
        <v>0</v>
      </c>
      <c r="P187" s="31"/>
      <c r="Q187" s="20">
        <v>0</v>
      </c>
      <c r="R187" s="18" t="s">
        <v>113</v>
      </c>
      <c r="S187" s="67"/>
      <c r="T187" s="69"/>
    </row>
    <row r="188" spans="1:20" x14ac:dyDescent="0.2">
      <c r="A188" s="127"/>
      <c r="B188" s="49" t="s">
        <v>114</v>
      </c>
      <c r="C188" s="50"/>
      <c r="D188" s="50"/>
      <c r="E188" s="50"/>
      <c r="F188" s="50"/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50">
        <v>0</v>
      </c>
      <c r="O188" s="50">
        <v>0</v>
      </c>
      <c r="P188" s="31"/>
      <c r="Q188" s="20">
        <v>0</v>
      </c>
      <c r="R188" s="19" t="s">
        <v>114</v>
      </c>
      <c r="S188" s="67"/>
      <c r="T188" s="69"/>
    </row>
    <row r="189" spans="1:20" x14ac:dyDescent="0.2">
      <c r="A189" s="125" t="s">
        <v>524</v>
      </c>
      <c r="B189" s="51" t="s">
        <v>113</v>
      </c>
      <c r="C189" s="52"/>
      <c r="D189" s="52"/>
      <c r="E189" s="52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30"/>
      <c r="Q189" s="65"/>
      <c r="R189" s="66"/>
      <c r="S189" s="67"/>
      <c r="T189" s="69"/>
    </row>
    <row r="190" spans="1:20" ht="15" thickBot="1" x14ac:dyDescent="0.25">
      <c r="A190" s="126"/>
      <c r="B190" s="70" t="s">
        <v>114</v>
      </c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81"/>
      <c r="Q190" s="82"/>
      <c r="R190" s="83"/>
      <c r="S190" s="76"/>
      <c r="T190" s="77"/>
    </row>
    <row r="192" spans="1:20" x14ac:dyDescent="0.2">
      <c r="D192" s="43" t="s">
        <v>525</v>
      </c>
    </row>
    <row r="193" spans="4:4" s="9" customFormat="1" x14ac:dyDescent="0.2">
      <c r="D193" s="43" t="s">
        <v>527</v>
      </c>
    </row>
    <row r="194" spans="4:4" s="9" customFormat="1" ht="15.75" x14ac:dyDescent="0.25">
      <c r="D194" s="44" t="s">
        <v>526</v>
      </c>
    </row>
  </sheetData>
  <mergeCells count="46">
    <mergeCell ref="A177:A178"/>
    <mergeCell ref="T179:T181"/>
    <mergeCell ref="A187:A188"/>
    <mergeCell ref="A189:A190"/>
    <mergeCell ref="A153:A154"/>
    <mergeCell ref="T155:T157"/>
    <mergeCell ref="A163:A164"/>
    <mergeCell ref="A165:A166"/>
    <mergeCell ref="T167:T169"/>
    <mergeCell ref="A175:A176"/>
    <mergeCell ref="A151:A152"/>
    <mergeCell ref="A105:A106"/>
    <mergeCell ref="T107:T109"/>
    <mergeCell ref="A115:A116"/>
    <mergeCell ref="A117:A118"/>
    <mergeCell ref="T119:T121"/>
    <mergeCell ref="A127:A128"/>
    <mergeCell ref="A129:A130"/>
    <mergeCell ref="T131:T133"/>
    <mergeCell ref="A139:A140"/>
    <mergeCell ref="A141:A142"/>
    <mergeCell ref="T143:T145"/>
    <mergeCell ref="T97:T99"/>
    <mergeCell ref="A57:A58"/>
    <mergeCell ref="A59:A60"/>
    <mergeCell ref="T61:T63"/>
    <mergeCell ref="A69:A70"/>
    <mergeCell ref="A71:A72"/>
    <mergeCell ref="T73:T75"/>
    <mergeCell ref="A81:A82"/>
    <mergeCell ref="A83:A84"/>
    <mergeCell ref="T85:T87"/>
    <mergeCell ref="A93:A94"/>
    <mergeCell ref="A95:A96"/>
    <mergeCell ref="T49:T51"/>
    <mergeCell ref="T3:T5"/>
    <mergeCell ref="A11:A12"/>
    <mergeCell ref="A13:A14"/>
    <mergeCell ref="T15:T17"/>
    <mergeCell ref="A23:A24"/>
    <mergeCell ref="T25:T27"/>
    <mergeCell ref="A33:A34"/>
    <mergeCell ref="A35:A36"/>
    <mergeCell ref="T37:T39"/>
    <mergeCell ref="A45:A46"/>
    <mergeCell ref="A47:A4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B2" sqref="B2"/>
    </sheetView>
  </sheetViews>
  <sheetFormatPr defaultRowHeight="22.5" x14ac:dyDescent="0.35"/>
  <cols>
    <col min="1" max="1" width="16.75" bestFit="1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10" max="10" width="5.125" bestFit="1" customWidth="1"/>
    <col min="11" max="11" width="4.125" bestFit="1" customWidth="1"/>
    <col min="12" max="12" width="10.5" bestFit="1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8.625" bestFit="1" customWidth="1"/>
  </cols>
  <sheetData>
    <row r="1" spans="1:17" s="2" customFormat="1" x14ac:dyDescent="0.35">
      <c r="A1" s="2" t="s">
        <v>1903</v>
      </c>
      <c r="B1" s="25" t="s">
        <v>85</v>
      </c>
      <c r="C1" s="25" t="s">
        <v>86</v>
      </c>
      <c r="D1" s="25" t="s">
        <v>87</v>
      </c>
      <c r="E1" s="25" t="s">
        <v>88</v>
      </c>
      <c r="F1" s="25" t="s">
        <v>89</v>
      </c>
      <c r="G1" s="25" t="s">
        <v>90</v>
      </c>
      <c r="H1" s="25" t="s">
        <v>91</v>
      </c>
      <c r="I1" s="25" t="s">
        <v>92</v>
      </c>
      <c r="J1" s="25" t="s">
        <v>93</v>
      </c>
      <c r="K1" s="25" t="s">
        <v>94</v>
      </c>
      <c r="L1" s="25" t="s">
        <v>95</v>
      </c>
      <c r="M1" s="25" t="s">
        <v>96</v>
      </c>
      <c r="N1" s="25" t="s">
        <v>97</v>
      </c>
      <c r="O1" s="25" t="s">
        <v>98</v>
      </c>
      <c r="P1" s="25" t="s">
        <v>99</v>
      </c>
      <c r="Q1" s="25" t="s">
        <v>100</v>
      </c>
    </row>
    <row r="2" spans="1:17" s="35" customFormat="1" x14ac:dyDescent="0.35">
      <c r="A2" s="35" t="s">
        <v>1904</v>
      </c>
      <c r="B2" s="35">
        <v>3163</v>
      </c>
      <c r="C2" s="37">
        <v>949</v>
      </c>
      <c r="D2" s="36">
        <v>197</v>
      </c>
      <c r="E2" s="36">
        <v>257</v>
      </c>
      <c r="F2" s="36">
        <v>193</v>
      </c>
      <c r="G2" s="37">
        <v>132</v>
      </c>
      <c r="H2" s="37">
        <v>363</v>
      </c>
      <c r="I2" s="37">
        <v>180</v>
      </c>
      <c r="J2" s="37">
        <v>200</v>
      </c>
      <c r="K2" s="36">
        <v>267</v>
      </c>
      <c r="L2" s="36">
        <v>109</v>
      </c>
      <c r="M2" s="36">
        <v>203</v>
      </c>
      <c r="N2" s="36">
        <v>53</v>
      </c>
      <c r="O2" s="36">
        <v>210</v>
      </c>
      <c r="P2" s="37">
        <v>50</v>
      </c>
      <c r="Q2" s="37">
        <v>67</v>
      </c>
    </row>
    <row r="3" spans="1:17" x14ac:dyDescent="0.35">
      <c r="A3" t="s">
        <v>1905</v>
      </c>
      <c r="B3">
        <v>2947</v>
      </c>
      <c r="C3" s="24">
        <v>933</v>
      </c>
      <c r="D3" s="24">
        <v>163</v>
      </c>
      <c r="E3" s="24">
        <v>213</v>
      </c>
      <c r="F3" s="25">
        <v>166</v>
      </c>
      <c r="G3" s="25">
        <v>92</v>
      </c>
      <c r="H3" s="25">
        <v>350</v>
      </c>
      <c r="I3" s="25">
        <v>167</v>
      </c>
      <c r="J3" s="25">
        <v>166</v>
      </c>
      <c r="K3" s="25">
        <v>253</v>
      </c>
      <c r="L3" s="25">
        <v>94</v>
      </c>
      <c r="M3" s="25">
        <v>278</v>
      </c>
      <c r="N3" s="25">
        <v>45</v>
      </c>
      <c r="O3" s="25">
        <v>203</v>
      </c>
      <c r="P3" s="25">
        <v>60</v>
      </c>
      <c r="Q3" s="25">
        <v>67</v>
      </c>
    </row>
    <row r="4" spans="1:17" x14ac:dyDescent="0.35">
      <c r="A4" t="s">
        <v>1906</v>
      </c>
      <c r="B4">
        <v>2965</v>
      </c>
      <c r="C4" s="24">
        <v>912</v>
      </c>
      <c r="D4" s="24">
        <v>193</v>
      </c>
      <c r="E4" s="24">
        <v>225</v>
      </c>
      <c r="F4" s="25">
        <v>189</v>
      </c>
      <c r="G4" s="25">
        <v>98</v>
      </c>
      <c r="H4" s="25">
        <v>335</v>
      </c>
      <c r="I4" s="34">
        <v>72</v>
      </c>
      <c r="J4" s="25">
        <v>193</v>
      </c>
      <c r="K4" s="25">
        <v>208</v>
      </c>
      <c r="L4" s="25">
        <v>93</v>
      </c>
      <c r="M4" s="25">
        <v>244</v>
      </c>
      <c r="N4" s="25">
        <v>56</v>
      </c>
      <c r="O4" s="25">
        <v>155</v>
      </c>
      <c r="P4" s="25">
        <v>72</v>
      </c>
      <c r="Q4" s="25">
        <v>47</v>
      </c>
    </row>
    <row r="5" spans="1:17" x14ac:dyDescent="0.35">
      <c r="A5" t="s">
        <v>1907</v>
      </c>
      <c r="B5">
        <v>2882</v>
      </c>
      <c r="C5" s="24">
        <v>851</v>
      </c>
      <c r="D5" s="24">
        <v>192</v>
      </c>
      <c r="E5" s="25">
        <v>192</v>
      </c>
      <c r="F5" s="25">
        <v>162</v>
      </c>
      <c r="G5" s="25">
        <v>87</v>
      </c>
      <c r="H5" s="25">
        <v>307</v>
      </c>
      <c r="I5" s="34">
        <v>66</v>
      </c>
      <c r="J5" s="25">
        <v>187</v>
      </c>
      <c r="K5" s="25">
        <v>234</v>
      </c>
      <c r="L5" s="25">
        <v>161</v>
      </c>
      <c r="M5" s="25">
        <v>246</v>
      </c>
      <c r="N5" s="25">
        <v>46</v>
      </c>
      <c r="O5" s="25">
        <v>212</v>
      </c>
      <c r="P5" s="25">
        <v>78</v>
      </c>
      <c r="Q5" s="25">
        <v>51</v>
      </c>
    </row>
    <row r="6" spans="1:17" x14ac:dyDescent="0.35">
      <c r="A6" t="s">
        <v>1908</v>
      </c>
      <c r="B6">
        <v>2728</v>
      </c>
      <c r="C6" s="24">
        <v>908</v>
      </c>
      <c r="D6" s="24">
        <v>185</v>
      </c>
      <c r="E6" s="24">
        <v>190</v>
      </c>
      <c r="F6" s="24">
        <v>197</v>
      </c>
      <c r="G6" s="25">
        <v>81</v>
      </c>
      <c r="H6" s="25">
        <v>285</v>
      </c>
      <c r="I6" s="34">
        <v>56</v>
      </c>
      <c r="J6" s="25">
        <v>166</v>
      </c>
      <c r="K6" s="25">
        <v>224</v>
      </c>
      <c r="L6" s="25">
        <v>155</v>
      </c>
      <c r="M6" s="25">
        <v>240</v>
      </c>
      <c r="N6" s="25">
        <v>54</v>
      </c>
      <c r="O6" s="25">
        <v>209</v>
      </c>
      <c r="P6" s="25">
        <v>79</v>
      </c>
      <c r="Q6" s="25">
        <v>59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A4" sqref="A4:A19"/>
    </sheetView>
  </sheetViews>
  <sheetFormatPr defaultRowHeight="22.5" x14ac:dyDescent="0.35"/>
  <cols>
    <col min="1" max="1" width="30.375" customWidth="1"/>
    <col min="2" max="2" width="7.875" customWidth="1"/>
    <col min="3" max="3" width="9" customWidth="1"/>
    <col min="4" max="4" width="7.25" customWidth="1"/>
    <col min="6" max="6" width="7.375" customWidth="1"/>
    <col min="8" max="8" width="6.75" customWidth="1"/>
  </cols>
  <sheetData>
    <row r="1" spans="1:9" x14ac:dyDescent="0.35">
      <c r="A1" s="42" t="s">
        <v>1977</v>
      </c>
    </row>
    <row r="2" spans="1:9" x14ac:dyDescent="0.35">
      <c r="A2" s="42"/>
      <c r="B2" s="135">
        <v>2555</v>
      </c>
      <c r="C2" s="135"/>
      <c r="D2" s="135">
        <v>2556</v>
      </c>
      <c r="E2" s="135"/>
      <c r="F2" s="135">
        <v>2557</v>
      </c>
      <c r="G2" s="135"/>
      <c r="H2" s="135">
        <v>2558</v>
      </c>
      <c r="I2" s="135"/>
    </row>
    <row r="3" spans="1:9" ht="112.5" x14ac:dyDescent="0.35">
      <c r="A3" s="42"/>
      <c r="B3" s="92" t="s">
        <v>1978</v>
      </c>
      <c r="C3" s="92" t="s">
        <v>1979</v>
      </c>
      <c r="D3" s="92" t="s">
        <v>1978</v>
      </c>
      <c r="E3" s="92" t="s">
        <v>1979</v>
      </c>
      <c r="F3" s="92" t="s">
        <v>1978</v>
      </c>
      <c r="G3" s="92" t="s">
        <v>1979</v>
      </c>
      <c r="H3" s="92" t="s">
        <v>1978</v>
      </c>
      <c r="I3" s="92" t="s">
        <v>1979</v>
      </c>
    </row>
    <row r="4" spans="1:9" x14ac:dyDescent="0.35">
      <c r="A4" s="93" t="s">
        <v>85</v>
      </c>
      <c r="B4" s="91"/>
      <c r="C4" s="91" t="s">
        <v>1980</v>
      </c>
      <c r="D4" s="91" t="s">
        <v>1980</v>
      </c>
      <c r="E4" s="91" t="s">
        <v>1980</v>
      </c>
      <c r="F4" s="91" t="s">
        <v>1980</v>
      </c>
      <c r="G4" s="91" t="s">
        <v>1980</v>
      </c>
      <c r="H4" s="91"/>
      <c r="I4" s="91"/>
    </row>
    <row r="5" spans="1:9" x14ac:dyDescent="0.35">
      <c r="A5" s="93" t="s">
        <v>86</v>
      </c>
      <c r="B5" s="91"/>
      <c r="C5" s="91" t="s">
        <v>1980</v>
      </c>
      <c r="D5" s="91" t="s">
        <v>1980</v>
      </c>
      <c r="E5" s="91" t="s">
        <v>1980</v>
      </c>
      <c r="F5" s="91" t="s">
        <v>1980</v>
      </c>
      <c r="G5" s="91" t="s">
        <v>1980</v>
      </c>
      <c r="H5" s="91"/>
      <c r="I5" s="91"/>
    </row>
    <row r="6" spans="1:9" x14ac:dyDescent="0.35">
      <c r="A6" s="93" t="s">
        <v>87</v>
      </c>
      <c r="B6" s="91" t="s">
        <v>1980</v>
      </c>
      <c r="C6" s="91" t="s">
        <v>1980</v>
      </c>
      <c r="D6" s="91" t="s">
        <v>1980</v>
      </c>
      <c r="E6" s="91" t="s">
        <v>1980</v>
      </c>
      <c r="F6" s="91" t="s">
        <v>1980</v>
      </c>
      <c r="G6" s="91" t="s">
        <v>1980</v>
      </c>
      <c r="H6" s="91"/>
      <c r="I6" s="91"/>
    </row>
    <row r="7" spans="1:9" x14ac:dyDescent="0.35">
      <c r="A7" s="93" t="s">
        <v>88</v>
      </c>
      <c r="B7" s="91"/>
      <c r="C7" s="91" t="s">
        <v>1980</v>
      </c>
      <c r="D7" s="91"/>
      <c r="E7" s="91" t="s">
        <v>1980</v>
      </c>
      <c r="F7" s="91" t="s">
        <v>1980</v>
      </c>
      <c r="G7" s="91"/>
      <c r="H7" s="91"/>
      <c r="I7" s="91"/>
    </row>
    <row r="8" spans="1:9" x14ac:dyDescent="0.35">
      <c r="A8" s="93" t="s">
        <v>89</v>
      </c>
      <c r="B8" s="91"/>
      <c r="C8" s="91" t="s">
        <v>1980</v>
      </c>
      <c r="D8" s="91"/>
      <c r="E8" s="91" t="s">
        <v>1980</v>
      </c>
      <c r="F8" s="91"/>
      <c r="G8" s="91" t="s">
        <v>1980</v>
      </c>
      <c r="H8" s="91"/>
      <c r="I8" s="91"/>
    </row>
    <row r="9" spans="1:9" x14ac:dyDescent="0.35">
      <c r="A9" s="93" t="s">
        <v>90</v>
      </c>
      <c r="B9" s="91" t="s">
        <v>1980</v>
      </c>
      <c r="C9" s="91" t="s">
        <v>1980</v>
      </c>
      <c r="D9" s="91" t="s">
        <v>1980</v>
      </c>
      <c r="E9" s="91" t="s">
        <v>1980</v>
      </c>
      <c r="F9" s="91" t="s">
        <v>1980</v>
      </c>
      <c r="G9" s="91"/>
      <c r="H9" s="91"/>
      <c r="I9" s="91"/>
    </row>
    <row r="10" spans="1:9" x14ac:dyDescent="0.35">
      <c r="A10" s="93" t="s">
        <v>91</v>
      </c>
      <c r="B10" s="91" t="s">
        <v>1980</v>
      </c>
      <c r="C10" s="91" t="s">
        <v>1980</v>
      </c>
      <c r="D10" s="91" t="s">
        <v>1980</v>
      </c>
      <c r="E10" s="91" t="s">
        <v>1980</v>
      </c>
      <c r="F10" s="91" t="s">
        <v>1980</v>
      </c>
      <c r="G10" s="91" t="s">
        <v>1980</v>
      </c>
      <c r="H10" s="91"/>
      <c r="I10" s="91"/>
    </row>
    <row r="11" spans="1:9" x14ac:dyDescent="0.35">
      <c r="A11" s="93" t="s">
        <v>92</v>
      </c>
      <c r="B11" s="91"/>
      <c r="C11" s="91"/>
      <c r="D11" s="91"/>
      <c r="E11" s="91"/>
      <c r="F11" s="91" t="s">
        <v>1980</v>
      </c>
      <c r="G11" s="91" t="s">
        <v>1980</v>
      </c>
      <c r="H11" s="91"/>
      <c r="I11" s="91"/>
    </row>
    <row r="12" spans="1:9" x14ac:dyDescent="0.35">
      <c r="A12" s="93" t="s">
        <v>93</v>
      </c>
      <c r="B12" s="91"/>
      <c r="C12" s="91" t="s">
        <v>1980</v>
      </c>
      <c r="D12" s="91"/>
      <c r="E12" s="91" t="s">
        <v>1980</v>
      </c>
      <c r="F12" s="91" t="s">
        <v>1980</v>
      </c>
      <c r="G12" s="91" t="s">
        <v>1980</v>
      </c>
      <c r="H12" s="91"/>
      <c r="I12" s="91"/>
    </row>
    <row r="13" spans="1:9" x14ac:dyDescent="0.35">
      <c r="A13" s="93" t="s">
        <v>94</v>
      </c>
      <c r="B13" s="91"/>
      <c r="C13" s="91" t="s">
        <v>1980</v>
      </c>
      <c r="D13" s="91"/>
      <c r="E13" s="91" t="s">
        <v>1980</v>
      </c>
      <c r="F13" s="91" t="s">
        <v>1980</v>
      </c>
      <c r="G13" s="91" t="s">
        <v>1980</v>
      </c>
      <c r="H13" s="91"/>
      <c r="I13" s="91"/>
    </row>
    <row r="14" spans="1:9" x14ac:dyDescent="0.35">
      <c r="A14" s="93" t="s">
        <v>95</v>
      </c>
      <c r="B14" s="91" t="s">
        <v>1980</v>
      </c>
      <c r="C14" s="91" t="s">
        <v>1980</v>
      </c>
      <c r="D14" s="91" t="s">
        <v>1980</v>
      </c>
      <c r="E14" s="91" t="s">
        <v>1980</v>
      </c>
      <c r="F14" s="91" t="s">
        <v>1980</v>
      </c>
      <c r="G14" s="91" t="s">
        <v>1980</v>
      </c>
      <c r="H14" s="91"/>
      <c r="I14" s="91"/>
    </row>
    <row r="15" spans="1:9" x14ac:dyDescent="0.35">
      <c r="A15" s="93" t="s">
        <v>96</v>
      </c>
      <c r="B15" s="91" t="s">
        <v>1980</v>
      </c>
      <c r="C15" s="91" t="s">
        <v>1980</v>
      </c>
      <c r="D15" s="91"/>
      <c r="E15" s="91" t="s">
        <v>1980</v>
      </c>
      <c r="F15" s="91" t="s">
        <v>1980</v>
      </c>
      <c r="G15" s="91" t="s">
        <v>1980</v>
      </c>
      <c r="H15" s="91"/>
      <c r="I15" s="91"/>
    </row>
    <row r="16" spans="1:9" x14ac:dyDescent="0.35">
      <c r="A16" s="93" t="s">
        <v>97</v>
      </c>
      <c r="B16" s="91"/>
      <c r="C16" s="91"/>
      <c r="D16" s="91"/>
      <c r="E16" s="91"/>
      <c r="F16" s="91" t="s">
        <v>1980</v>
      </c>
      <c r="G16" s="91"/>
      <c r="H16" s="91"/>
      <c r="I16" s="91"/>
    </row>
    <row r="17" spans="1:9" x14ac:dyDescent="0.35">
      <c r="A17" s="93" t="s">
        <v>98</v>
      </c>
      <c r="B17" s="91"/>
      <c r="C17" s="91"/>
      <c r="D17" s="91"/>
      <c r="E17" s="91" t="s">
        <v>1980</v>
      </c>
      <c r="F17" s="91" t="s">
        <v>1980</v>
      </c>
      <c r="G17" s="91"/>
      <c r="H17" s="91"/>
      <c r="I17" s="91"/>
    </row>
    <row r="18" spans="1:9" x14ac:dyDescent="0.35">
      <c r="A18" s="93" t="s">
        <v>99</v>
      </c>
      <c r="B18" s="91"/>
      <c r="C18" s="91"/>
      <c r="D18" s="91"/>
      <c r="E18" s="91"/>
      <c r="F18" s="91"/>
      <c r="G18" s="91"/>
      <c r="H18" s="91"/>
      <c r="I18" s="91"/>
    </row>
    <row r="19" spans="1:9" x14ac:dyDescent="0.35">
      <c r="A19" s="93" t="s">
        <v>100</v>
      </c>
      <c r="B19" s="91"/>
      <c r="C19" s="91" t="s">
        <v>1980</v>
      </c>
      <c r="D19" s="91" t="s">
        <v>1980</v>
      </c>
      <c r="E19" s="91" t="s">
        <v>1980</v>
      </c>
      <c r="F19" s="91" t="s">
        <v>1980</v>
      </c>
      <c r="G19" s="91" t="s">
        <v>1980</v>
      </c>
      <c r="H19" s="91"/>
      <c r="I19" s="91"/>
    </row>
  </sheetData>
  <mergeCells count="4">
    <mergeCell ref="B2:C2"/>
    <mergeCell ref="D2:E2"/>
    <mergeCell ref="F2:G2"/>
    <mergeCell ref="H2:I2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"/>
  <sheetViews>
    <sheetView zoomScale="80" zoomScaleNormal="80" workbookViewId="0">
      <selection activeCell="K9" sqref="K9"/>
    </sheetView>
  </sheetViews>
  <sheetFormatPr defaultRowHeight="22.5" x14ac:dyDescent="0.35"/>
  <cols>
    <col min="1" max="1" width="28.875" style="101" bestFit="1" customWidth="1"/>
    <col min="2" max="2" width="5.875" style="101" customWidth="1"/>
    <col min="3" max="3" width="7.25" style="101" customWidth="1"/>
    <col min="5" max="5" width="11.25" customWidth="1"/>
    <col min="8" max="8" width="9" style="110"/>
  </cols>
  <sheetData>
    <row r="1" spans="1:8" x14ac:dyDescent="0.35">
      <c r="D1" s="136" t="s">
        <v>3308</v>
      </c>
      <c r="E1" s="137"/>
      <c r="F1" s="136" t="s">
        <v>3311</v>
      </c>
      <c r="G1" s="137"/>
    </row>
    <row r="2" spans="1:8" s="103" customFormat="1" ht="67.5" x14ac:dyDescent="0.35">
      <c r="A2" s="102" t="s">
        <v>3313</v>
      </c>
      <c r="B2" s="106" t="s">
        <v>3312</v>
      </c>
      <c r="C2" s="107" t="s">
        <v>3310</v>
      </c>
      <c r="D2" s="108" t="s">
        <v>3309</v>
      </c>
      <c r="E2" s="108" t="s">
        <v>3310</v>
      </c>
      <c r="F2" s="108" t="s">
        <v>3309</v>
      </c>
      <c r="G2" s="108" t="s">
        <v>3310</v>
      </c>
      <c r="H2" s="111" t="s">
        <v>105</v>
      </c>
    </row>
    <row r="3" spans="1:8" x14ac:dyDescent="0.35">
      <c r="A3" s="104" t="s">
        <v>2721</v>
      </c>
      <c r="B3" s="105">
        <v>532</v>
      </c>
      <c r="C3" s="105">
        <v>522</v>
      </c>
      <c r="D3" s="109">
        <v>94.87</v>
      </c>
      <c r="E3" s="109">
        <v>96.69</v>
      </c>
      <c r="F3" s="109">
        <v>45.25</v>
      </c>
      <c r="G3" s="109">
        <v>46.12</v>
      </c>
      <c r="H3" s="112">
        <v>1.5206</v>
      </c>
    </row>
    <row r="4" spans="1:8" x14ac:dyDescent="0.35">
      <c r="A4" s="104" t="s">
        <v>2722</v>
      </c>
      <c r="B4" s="105">
        <v>180</v>
      </c>
      <c r="C4" s="105">
        <v>180</v>
      </c>
      <c r="D4" s="109"/>
      <c r="E4" s="109">
        <v>89.67</v>
      </c>
      <c r="F4" s="109"/>
      <c r="G4" s="109">
        <v>42.97</v>
      </c>
      <c r="H4" s="112">
        <v>1.1823999999999999</v>
      </c>
    </row>
    <row r="5" spans="1:8" x14ac:dyDescent="0.35">
      <c r="A5" s="104" t="s">
        <v>2723</v>
      </c>
      <c r="B5" s="105">
        <v>30</v>
      </c>
      <c r="C5" s="105">
        <v>30</v>
      </c>
      <c r="D5" s="109"/>
      <c r="E5" s="109">
        <v>67.3</v>
      </c>
      <c r="F5" s="109"/>
      <c r="G5" s="109">
        <v>52.13</v>
      </c>
      <c r="H5" s="112">
        <v>0.75060000000000004</v>
      </c>
    </row>
    <row r="6" spans="1:8" x14ac:dyDescent="0.35">
      <c r="A6" s="104" t="s">
        <v>2724</v>
      </c>
      <c r="B6" s="105">
        <v>36</v>
      </c>
      <c r="C6" s="105">
        <v>60</v>
      </c>
      <c r="D6" s="109">
        <v>71.67</v>
      </c>
      <c r="E6" s="109">
        <v>43</v>
      </c>
      <c r="F6" s="109">
        <v>53.03</v>
      </c>
      <c r="G6" s="109">
        <v>31.82</v>
      </c>
      <c r="H6" s="113">
        <v>0.70850000000000002</v>
      </c>
    </row>
    <row r="7" spans="1:8" x14ac:dyDescent="0.35">
      <c r="A7" s="104" t="s">
        <v>89</v>
      </c>
      <c r="B7" s="105">
        <v>36</v>
      </c>
      <c r="C7" s="105">
        <v>30</v>
      </c>
      <c r="D7" s="109">
        <v>51.22</v>
      </c>
      <c r="E7" s="109">
        <v>61.47</v>
      </c>
      <c r="F7" s="109">
        <v>43.64</v>
      </c>
      <c r="G7" s="109">
        <v>52.37</v>
      </c>
      <c r="H7" s="113">
        <v>0.56820000000000004</v>
      </c>
    </row>
    <row r="8" spans="1:8" x14ac:dyDescent="0.35">
      <c r="A8" s="104" t="s">
        <v>2725</v>
      </c>
      <c r="B8" s="105">
        <v>28</v>
      </c>
      <c r="C8" s="105">
        <v>30</v>
      </c>
      <c r="D8" s="109">
        <v>38.64</v>
      </c>
      <c r="E8" s="109">
        <v>36.07</v>
      </c>
      <c r="F8" s="109">
        <v>30.93</v>
      </c>
      <c r="G8" s="109">
        <v>28.87</v>
      </c>
      <c r="H8" s="113">
        <v>0.61619999999999997</v>
      </c>
    </row>
    <row r="9" spans="1:8" x14ac:dyDescent="0.35">
      <c r="A9" s="104" t="s">
        <v>2726</v>
      </c>
      <c r="B9" s="105">
        <v>40</v>
      </c>
      <c r="C9" s="105">
        <v>60</v>
      </c>
      <c r="D9" s="109">
        <v>77.42</v>
      </c>
      <c r="E9" s="109">
        <v>51.61</v>
      </c>
      <c r="F9" s="109">
        <v>62.78</v>
      </c>
      <c r="G9" s="109">
        <v>41.85</v>
      </c>
      <c r="H9" s="113">
        <v>0.61399999999999999</v>
      </c>
    </row>
    <row r="10" spans="1:8" x14ac:dyDescent="0.35">
      <c r="A10" s="104" t="s">
        <v>2727</v>
      </c>
      <c r="B10" s="105">
        <v>30</v>
      </c>
      <c r="C10" s="105">
        <v>30</v>
      </c>
      <c r="D10" s="109"/>
      <c r="E10" s="109">
        <v>54.73</v>
      </c>
      <c r="F10" s="109"/>
      <c r="G10" s="109">
        <v>35.83</v>
      </c>
      <c r="H10" s="113">
        <v>0.63119999999999998</v>
      </c>
    </row>
    <row r="11" spans="1:8" x14ac:dyDescent="0.35">
      <c r="A11" s="104" t="s">
        <v>2728</v>
      </c>
      <c r="B11" s="105">
        <v>30</v>
      </c>
      <c r="C11" s="105">
        <v>30</v>
      </c>
      <c r="D11" s="109"/>
      <c r="E11" s="109">
        <v>63.31</v>
      </c>
      <c r="F11" s="109"/>
      <c r="G11" s="109">
        <v>55</v>
      </c>
      <c r="H11" s="113">
        <v>0.70179999999999998</v>
      </c>
    </row>
    <row r="12" spans="1:8" x14ac:dyDescent="0.35">
      <c r="A12" s="104" t="s">
        <v>2729</v>
      </c>
      <c r="B12" s="105">
        <v>46</v>
      </c>
      <c r="C12" s="105">
        <v>30</v>
      </c>
      <c r="D12" s="109">
        <v>58.78</v>
      </c>
      <c r="E12" s="109">
        <v>90.12</v>
      </c>
      <c r="F12" s="109">
        <v>44.07</v>
      </c>
      <c r="G12" s="109">
        <v>67.569999999999993</v>
      </c>
      <c r="H12" s="113">
        <v>0.66620000000000001</v>
      </c>
    </row>
    <row r="13" spans="1:8" x14ac:dyDescent="0.35">
      <c r="A13" s="104" t="s">
        <v>2730</v>
      </c>
      <c r="B13" s="105">
        <v>30</v>
      </c>
      <c r="C13" s="105">
        <v>60</v>
      </c>
      <c r="D13" s="109">
        <v>52.2</v>
      </c>
      <c r="E13" s="109">
        <v>26.1</v>
      </c>
      <c r="F13" s="109">
        <v>39.369999999999997</v>
      </c>
      <c r="G13" s="109">
        <v>19.68</v>
      </c>
      <c r="H13" s="113">
        <v>0.67500000000000004</v>
      </c>
    </row>
    <row r="14" spans="1:8" x14ac:dyDescent="0.35">
      <c r="A14" s="104" t="s">
        <v>2731</v>
      </c>
      <c r="B14" s="105">
        <v>39</v>
      </c>
      <c r="C14" s="105">
        <v>60</v>
      </c>
      <c r="D14" s="109">
        <v>64.38</v>
      </c>
      <c r="E14" s="109">
        <v>41.85</v>
      </c>
      <c r="F14" s="109">
        <v>52.44</v>
      </c>
      <c r="G14" s="109">
        <v>34.08</v>
      </c>
      <c r="H14" s="110">
        <v>0.65390000000000004</v>
      </c>
    </row>
    <row r="15" spans="1:8" x14ac:dyDescent="0.35">
      <c r="A15" s="104" t="s">
        <v>2732</v>
      </c>
      <c r="B15" s="105">
        <v>10</v>
      </c>
      <c r="C15" s="105">
        <v>10</v>
      </c>
      <c r="D15" s="109"/>
      <c r="E15" s="109">
        <v>60.7</v>
      </c>
      <c r="F15" s="109"/>
      <c r="G15" s="109">
        <v>48.4</v>
      </c>
      <c r="H15" s="110">
        <v>0.58479999999999999</v>
      </c>
    </row>
    <row r="16" spans="1:8" x14ac:dyDescent="0.35">
      <c r="A16" s="104" t="s">
        <v>2733</v>
      </c>
      <c r="B16" s="105">
        <v>30</v>
      </c>
      <c r="C16" s="105">
        <v>30</v>
      </c>
      <c r="D16" s="109"/>
      <c r="E16" s="109">
        <v>71.14</v>
      </c>
      <c r="F16" s="109"/>
      <c r="G16" s="109">
        <v>56.57</v>
      </c>
      <c r="H16" s="110">
        <v>0.56999999999999995</v>
      </c>
    </row>
    <row r="17" spans="1:8" x14ac:dyDescent="0.35">
      <c r="A17" s="104" t="s">
        <v>99</v>
      </c>
      <c r="B17" s="105">
        <v>22</v>
      </c>
      <c r="C17" s="105">
        <v>10</v>
      </c>
      <c r="D17" s="109">
        <v>38.049999999999997</v>
      </c>
      <c r="E17" s="109">
        <v>83.7</v>
      </c>
      <c r="F17" s="109">
        <v>28.32</v>
      </c>
      <c r="G17" s="109">
        <v>62.3</v>
      </c>
      <c r="H17" s="110">
        <v>0.82130000000000003</v>
      </c>
    </row>
    <row r="18" spans="1:8" x14ac:dyDescent="0.35">
      <c r="A18" s="104" t="s">
        <v>2734</v>
      </c>
      <c r="B18" s="105">
        <v>14</v>
      </c>
      <c r="C18" s="105">
        <v>10</v>
      </c>
      <c r="D18" s="109">
        <v>50.97</v>
      </c>
      <c r="E18" s="109">
        <v>71.36</v>
      </c>
      <c r="F18" s="109">
        <v>39.93</v>
      </c>
      <c r="G18" s="109">
        <v>55.9</v>
      </c>
      <c r="H18" s="110">
        <v>0.74339999999999995</v>
      </c>
    </row>
  </sheetData>
  <mergeCells count="2">
    <mergeCell ref="D1:E1"/>
    <mergeCell ref="F1:G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97" sqref="E97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7.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101</v>
      </c>
    </row>
    <row r="2" spans="1:17" x14ac:dyDescent="0.35">
      <c r="A2" t="s">
        <v>0</v>
      </c>
      <c r="B2" t="s">
        <v>85</v>
      </c>
      <c r="C2" t="s">
        <v>86</v>
      </c>
      <c r="D2" s="2" t="s">
        <v>87</v>
      </c>
      <c r="E2" s="2" t="s">
        <v>88</v>
      </c>
      <c r="F2" s="2" t="s">
        <v>89</v>
      </c>
      <c r="G2" s="2" t="s">
        <v>90</v>
      </c>
      <c r="H2" s="2" t="s">
        <v>91</v>
      </c>
      <c r="I2" s="2" t="s">
        <v>92</v>
      </c>
      <c r="J2" s="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</row>
    <row r="3" spans="1:17" x14ac:dyDescent="0.35">
      <c r="A3" s="26" t="s">
        <v>272</v>
      </c>
      <c r="B3" s="27">
        <v>532</v>
      </c>
      <c r="C3" s="27">
        <v>180</v>
      </c>
      <c r="D3" s="27">
        <v>30</v>
      </c>
      <c r="E3" s="28">
        <v>36</v>
      </c>
      <c r="F3" s="28">
        <v>36</v>
      </c>
      <c r="G3" s="28">
        <v>28</v>
      </c>
      <c r="H3" s="28">
        <v>40</v>
      </c>
      <c r="I3" s="28">
        <v>36</v>
      </c>
      <c r="J3" s="28">
        <v>30</v>
      </c>
      <c r="K3" s="28">
        <v>46</v>
      </c>
      <c r="L3" s="28">
        <v>30</v>
      </c>
      <c r="M3" s="28">
        <v>39</v>
      </c>
      <c r="N3" s="28">
        <v>10</v>
      </c>
      <c r="O3" s="28">
        <v>31</v>
      </c>
      <c r="P3" s="28">
        <v>22</v>
      </c>
      <c r="Q3" s="28">
        <v>14</v>
      </c>
    </row>
    <row r="4" spans="1:17" x14ac:dyDescent="0.35">
      <c r="A4" s="35" t="s">
        <v>116</v>
      </c>
      <c r="B4">
        <v>2947</v>
      </c>
      <c r="C4" s="24">
        <v>931</v>
      </c>
      <c r="D4" s="24">
        <v>163</v>
      </c>
      <c r="E4" s="24">
        <v>213</v>
      </c>
      <c r="F4" s="25">
        <v>166</v>
      </c>
      <c r="G4" s="25">
        <v>92</v>
      </c>
      <c r="H4" s="25">
        <v>350</v>
      </c>
      <c r="I4" s="25">
        <v>167</v>
      </c>
      <c r="J4" s="25">
        <v>166</v>
      </c>
      <c r="K4" s="25">
        <v>253</v>
      </c>
      <c r="L4" s="25">
        <v>94</v>
      </c>
      <c r="M4" s="25">
        <v>278</v>
      </c>
      <c r="N4" s="25">
        <v>45</v>
      </c>
      <c r="O4" s="25">
        <v>203</v>
      </c>
      <c r="P4" s="25">
        <v>60</v>
      </c>
      <c r="Q4" s="25">
        <v>67</v>
      </c>
    </row>
    <row r="5" spans="1:17" x14ac:dyDescent="0.35">
      <c r="A5" s="21" t="s">
        <v>300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35">
      <c r="A6" s="21" t="s">
        <v>301</v>
      </c>
      <c r="B6" s="24"/>
      <c r="C6" s="25"/>
      <c r="D6" s="24"/>
      <c r="E6" s="25">
        <v>6</v>
      </c>
      <c r="F6" s="24">
        <v>1</v>
      </c>
      <c r="G6" s="25">
        <v>13</v>
      </c>
      <c r="H6" s="24"/>
      <c r="I6" s="24">
        <v>1</v>
      </c>
      <c r="J6" s="24"/>
      <c r="K6" s="24"/>
      <c r="L6" s="24"/>
      <c r="M6" s="24"/>
      <c r="N6" s="24"/>
      <c r="O6" s="24"/>
      <c r="P6" s="24"/>
      <c r="Q6" s="24"/>
    </row>
    <row r="7" spans="1:17" x14ac:dyDescent="0.35">
      <c r="A7" s="21" t="s">
        <v>302</v>
      </c>
      <c r="B7" s="25"/>
      <c r="C7" s="25">
        <v>13</v>
      </c>
      <c r="D7" s="24"/>
      <c r="E7" s="25">
        <v>6</v>
      </c>
      <c r="F7" s="24">
        <v>4</v>
      </c>
      <c r="G7" s="25">
        <v>15</v>
      </c>
      <c r="H7" s="25"/>
      <c r="I7" s="25">
        <v>4</v>
      </c>
      <c r="J7" s="25">
        <v>2</v>
      </c>
      <c r="K7" s="25">
        <v>6</v>
      </c>
      <c r="L7" s="24"/>
      <c r="M7" s="24"/>
      <c r="N7" s="25">
        <v>3</v>
      </c>
      <c r="O7" s="24">
        <v>1</v>
      </c>
      <c r="P7" s="24"/>
      <c r="Q7" s="24"/>
    </row>
    <row r="8" spans="1:17" x14ac:dyDescent="0.35">
      <c r="A8" s="42" t="s">
        <v>522</v>
      </c>
      <c r="B8" s="25">
        <v>14700</v>
      </c>
      <c r="C8" s="25">
        <v>5089</v>
      </c>
      <c r="D8" s="24">
        <v>434</v>
      </c>
      <c r="E8" s="25">
        <v>672</v>
      </c>
      <c r="F8" s="25">
        <v>585</v>
      </c>
      <c r="G8" s="25">
        <v>321</v>
      </c>
      <c r="H8" s="25">
        <v>1026</v>
      </c>
      <c r="I8" s="25">
        <v>623</v>
      </c>
      <c r="J8" s="25">
        <v>551</v>
      </c>
      <c r="K8" s="25">
        <v>891</v>
      </c>
      <c r="L8" s="25">
        <v>496</v>
      </c>
      <c r="M8" s="25">
        <v>740</v>
      </c>
      <c r="N8" s="25">
        <v>146</v>
      </c>
      <c r="O8" s="25">
        <v>585</v>
      </c>
      <c r="P8" s="25">
        <v>181</v>
      </c>
      <c r="Q8" s="25">
        <v>246</v>
      </c>
    </row>
    <row r="9" spans="1:17" x14ac:dyDescent="0.35">
      <c r="A9" t="s">
        <v>1</v>
      </c>
      <c r="B9" t="s">
        <v>84</v>
      </c>
      <c r="C9" t="s">
        <v>84</v>
      </c>
      <c r="D9" t="s">
        <v>84</v>
      </c>
      <c r="E9" t="s">
        <v>84</v>
      </c>
      <c r="F9" t="s">
        <v>84</v>
      </c>
      <c r="G9" t="s">
        <v>84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t="s">
        <v>84</v>
      </c>
      <c r="O9" t="s">
        <v>84</v>
      </c>
      <c r="P9" t="s">
        <v>84</v>
      </c>
      <c r="Q9" t="s">
        <v>84</v>
      </c>
    </row>
    <row r="10" spans="1:17" x14ac:dyDescent="0.35">
      <c r="A10" s="1" t="s">
        <v>2</v>
      </c>
      <c r="B10" t="s">
        <v>348</v>
      </c>
      <c r="C10" t="s">
        <v>370</v>
      </c>
      <c r="D10" t="s">
        <v>556</v>
      </c>
      <c r="E10" t="s">
        <v>306</v>
      </c>
      <c r="F10" t="s">
        <v>1636</v>
      </c>
      <c r="G10" t="s">
        <v>118</v>
      </c>
      <c r="H10" t="s">
        <v>118</v>
      </c>
      <c r="I10" t="s">
        <v>830</v>
      </c>
      <c r="J10" t="s">
        <v>418</v>
      </c>
      <c r="K10" t="s">
        <v>145</v>
      </c>
      <c r="L10" t="s">
        <v>118</v>
      </c>
      <c r="M10" t="s">
        <v>677</v>
      </c>
      <c r="N10" t="s">
        <v>118</v>
      </c>
      <c r="O10" t="s">
        <v>469</v>
      </c>
      <c r="P10" t="s">
        <v>728</v>
      </c>
      <c r="Q10" t="s">
        <v>118</v>
      </c>
    </row>
    <row r="11" spans="1:17" x14ac:dyDescent="0.35">
      <c r="A11" t="s">
        <v>3</v>
      </c>
      <c r="B11" t="s">
        <v>863</v>
      </c>
      <c r="C11" t="s">
        <v>822</v>
      </c>
      <c r="D11" t="s">
        <v>118</v>
      </c>
      <c r="E11" t="s">
        <v>118</v>
      </c>
      <c r="F11" t="s">
        <v>118</v>
      </c>
      <c r="G11" t="s">
        <v>118</v>
      </c>
      <c r="H11" t="s">
        <v>118</v>
      </c>
      <c r="I11" t="s">
        <v>118</v>
      </c>
      <c r="J11" t="s">
        <v>118</v>
      </c>
      <c r="K11" t="s">
        <v>118</v>
      </c>
      <c r="L11" t="s">
        <v>118</v>
      </c>
      <c r="M11" t="s">
        <v>118</v>
      </c>
      <c r="N11" t="s">
        <v>118</v>
      </c>
      <c r="O11" t="s">
        <v>118</v>
      </c>
      <c r="P11" t="s">
        <v>118</v>
      </c>
      <c r="Q11" t="s">
        <v>118</v>
      </c>
    </row>
    <row r="12" spans="1:17" x14ac:dyDescent="0.35">
      <c r="A12" t="s">
        <v>4</v>
      </c>
      <c r="B12" t="s">
        <v>864</v>
      </c>
      <c r="C12" t="s">
        <v>3221</v>
      </c>
      <c r="D12" t="s">
        <v>550</v>
      </c>
      <c r="E12" t="s">
        <v>132</v>
      </c>
      <c r="F12" t="s">
        <v>118</v>
      </c>
      <c r="G12" t="s">
        <v>118</v>
      </c>
      <c r="H12" t="s">
        <v>118</v>
      </c>
      <c r="I12" t="s">
        <v>163</v>
      </c>
      <c r="J12" t="s">
        <v>118</v>
      </c>
      <c r="K12" t="s">
        <v>118</v>
      </c>
      <c r="L12" t="s">
        <v>118</v>
      </c>
      <c r="M12" t="s">
        <v>118</v>
      </c>
      <c r="N12" t="s">
        <v>118</v>
      </c>
      <c r="O12" t="s">
        <v>118</v>
      </c>
      <c r="P12" t="s">
        <v>223</v>
      </c>
      <c r="Q12" t="s">
        <v>118</v>
      </c>
    </row>
    <row r="13" spans="1:17" x14ac:dyDescent="0.35">
      <c r="A13" t="s">
        <v>5</v>
      </c>
      <c r="B13" t="s">
        <v>865</v>
      </c>
      <c r="C13" t="s">
        <v>3222</v>
      </c>
      <c r="D13" t="s">
        <v>223</v>
      </c>
      <c r="E13" t="s">
        <v>118</v>
      </c>
      <c r="F13" t="s">
        <v>118</v>
      </c>
      <c r="G13" t="s">
        <v>118</v>
      </c>
      <c r="H13" t="s">
        <v>118</v>
      </c>
      <c r="I13" t="s">
        <v>118</v>
      </c>
      <c r="J13" t="s">
        <v>118</v>
      </c>
      <c r="K13" t="s">
        <v>118</v>
      </c>
      <c r="L13" t="s">
        <v>118</v>
      </c>
      <c r="M13" t="s">
        <v>118</v>
      </c>
      <c r="N13" t="s">
        <v>118</v>
      </c>
      <c r="O13" t="s">
        <v>118</v>
      </c>
      <c r="P13" t="s">
        <v>118</v>
      </c>
      <c r="Q13" t="s">
        <v>118</v>
      </c>
    </row>
    <row r="14" spans="1:17" x14ac:dyDescent="0.35">
      <c r="A14" t="s">
        <v>6</v>
      </c>
      <c r="B14" t="s">
        <v>358</v>
      </c>
      <c r="C14" t="s">
        <v>118</v>
      </c>
      <c r="D14" t="s">
        <v>118</v>
      </c>
      <c r="E14" t="s">
        <v>118</v>
      </c>
      <c r="F14" t="s">
        <v>119</v>
      </c>
      <c r="G14" t="s">
        <v>118</v>
      </c>
      <c r="H14" t="s">
        <v>118</v>
      </c>
      <c r="I14" t="s">
        <v>118</v>
      </c>
      <c r="J14" t="s">
        <v>118</v>
      </c>
      <c r="K14" t="s">
        <v>118</v>
      </c>
      <c r="L14" t="s">
        <v>118</v>
      </c>
      <c r="M14" t="s">
        <v>118</v>
      </c>
      <c r="N14" t="s">
        <v>118</v>
      </c>
      <c r="O14" t="s">
        <v>118</v>
      </c>
      <c r="P14" t="s">
        <v>118</v>
      </c>
      <c r="Q14" t="s">
        <v>118</v>
      </c>
    </row>
    <row r="15" spans="1:17" x14ac:dyDescent="0.35">
      <c r="A15" t="s">
        <v>7</v>
      </c>
      <c r="B15" t="s">
        <v>132</v>
      </c>
      <c r="C15" t="s">
        <v>118</v>
      </c>
      <c r="D15" t="s">
        <v>118</v>
      </c>
      <c r="E15" t="s">
        <v>118</v>
      </c>
      <c r="F15" t="s">
        <v>118</v>
      </c>
      <c r="G15" t="s">
        <v>118</v>
      </c>
      <c r="H15" t="s">
        <v>118</v>
      </c>
      <c r="I15" t="s">
        <v>118</v>
      </c>
      <c r="J15" t="s">
        <v>209</v>
      </c>
      <c r="K15" t="s">
        <v>118</v>
      </c>
      <c r="L15" t="s">
        <v>118</v>
      </c>
      <c r="M15" t="s">
        <v>118</v>
      </c>
      <c r="N15" t="s">
        <v>118</v>
      </c>
      <c r="O15" t="s">
        <v>118</v>
      </c>
      <c r="P15" t="s">
        <v>118</v>
      </c>
      <c r="Q15" t="s">
        <v>118</v>
      </c>
    </row>
    <row r="16" spans="1:17" x14ac:dyDescent="0.35">
      <c r="A16" t="s">
        <v>8</v>
      </c>
      <c r="B16" t="s">
        <v>118</v>
      </c>
      <c r="C16" t="s">
        <v>118</v>
      </c>
      <c r="D16" t="s">
        <v>118</v>
      </c>
      <c r="E16" t="s">
        <v>118</v>
      </c>
      <c r="F16" t="s">
        <v>118</v>
      </c>
      <c r="G16" t="s">
        <v>118</v>
      </c>
      <c r="H16" t="s">
        <v>118</v>
      </c>
      <c r="I16" t="s">
        <v>118</v>
      </c>
      <c r="J16" t="s">
        <v>118</v>
      </c>
      <c r="K16" t="s">
        <v>118</v>
      </c>
      <c r="L16" t="s">
        <v>118</v>
      </c>
      <c r="M16" t="s">
        <v>118</v>
      </c>
      <c r="N16" t="s">
        <v>118</v>
      </c>
      <c r="O16" t="s">
        <v>118</v>
      </c>
      <c r="P16" t="s">
        <v>118</v>
      </c>
      <c r="Q16" t="s">
        <v>118</v>
      </c>
    </row>
    <row r="17" spans="1:17" x14ac:dyDescent="0.35">
      <c r="A17" s="1" t="s">
        <v>9</v>
      </c>
      <c r="B17" t="s">
        <v>323</v>
      </c>
      <c r="C17" t="s">
        <v>856</v>
      </c>
      <c r="D17" t="s">
        <v>377</v>
      </c>
      <c r="E17" t="s">
        <v>312</v>
      </c>
      <c r="F17" t="s">
        <v>517</v>
      </c>
      <c r="G17" t="s">
        <v>201</v>
      </c>
      <c r="H17" t="s">
        <v>431</v>
      </c>
      <c r="I17" t="s">
        <v>831</v>
      </c>
      <c r="J17" t="s">
        <v>626</v>
      </c>
      <c r="K17" t="s">
        <v>546</v>
      </c>
      <c r="L17" t="s">
        <v>654</v>
      </c>
      <c r="M17" t="s">
        <v>678</v>
      </c>
      <c r="N17" t="s">
        <v>168</v>
      </c>
      <c r="O17" t="s">
        <v>704</v>
      </c>
      <c r="P17" t="s">
        <v>729</v>
      </c>
      <c r="Q17" t="s">
        <v>749</v>
      </c>
    </row>
    <row r="18" spans="1:17" x14ac:dyDescent="0.35">
      <c r="A18" t="s">
        <v>10</v>
      </c>
      <c r="B18" t="s">
        <v>550</v>
      </c>
      <c r="C18" t="s">
        <v>824</v>
      </c>
      <c r="D18" t="s">
        <v>118</v>
      </c>
      <c r="E18" t="s">
        <v>118</v>
      </c>
      <c r="F18" t="s">
        <v>209</v>
      </c>
      <c r="G18" t="s">
        <v>118</v>
      </c>
      <c r="H18" t="s">
        <v>118</v>
      </c>
      <c r="I18" t="s">
        <v>118</v>
      </c>
      <c r="J18" t="s">
        <v>118</v>
      </c>
      <c r="K18" t="s">
        <v>118</v>
      </c>
      <c r="L18" t="s">
        <v>118</v>
      </c>
      <c r="M18" t="s">
        <v>118</v>
      </c>
      <c r="N18" t="s">
        <v>118</v>
      </c>
      <c r="O18" t="s">
        <v>550</v>
      </c>
      <c r="P18" t="s">
        <v>118</v>
      </c>
      <c r="Q18" t="s">
        <v>118</v>
      </c>
    </row>
    <row r="19" spans="1:17" x14ac:dyDescent="0.35">
      <c r="A19" t="s">
        <v>11</v>
      </c>
      <c r="B19" t="s">
        <v>119</v>
      </c>
      <c r="C19" t="s">
        <v>118</v>
      </c>
      <c r="D19" t="s">
        <v>118</v>
      </c>
      <c r="E19" t="s">
        <v>118</v>
      </c>
      <c r="F19" t="s">
        <v>118</v>
      </c>
      <c r="G19" t="s">
        <v>118</v>
      </c>
      <c r="H19" t="s">
        <v>118</v>
      </c>
      <c r="I19" t="s">
        <v>118</v>
      </c>
      <c r="J19" t="s">
        <v>118</v>
      </c>
      <c r="K19" t="s">
        <v>118</v>
      </c>
      <c r="L19" t="s">
        <v>118</v>
      </c>
      <c r="M19" t="s">
        <v>118</v>
      </c>
      <c r="N19" t="s">
        <v>118</v>
      </c>
      <c r="O19" t="s">
        <v>118</v>
      </c>
      <c r="P19" t="s">
        <v>118</v>
      </c>
      <c r="Q19" t="s">
        <v>118</v>
      </c>
    </row>
    <row r="20" spans="1:17" x14ac:dyDescent="0.35">
      <c r="A20" t="s">
        <v>12</v>
      </c>
      <c r="B20" t="s">
        <v>866</v>
      </c>
      <c r="C20" t="s">
        <v>208</v>
      </c>
      <c r="D20" t="s">
        <v>118</v>
      </c>
      <c r="E20" t="s">
        <v>118</v>
      </c>
      <c r="F20" t="s">
        <v>118</v>
      </c>
      <c r="G20" t="s">
        <v>118</v>
      </c>
      <c r="H20" t="s">
        <v>118</v>
      </c>
      <c r="I20" t="s">
        <v>118</v>
      </c>
      <c r="J20" t="s">
        <v>118</v>
      </c>
      <c r="K20" t="s">
        <v>118</v>
      </c>
      <c r="L20" t="s">
        <v>118</v>
      </c>
      <c r="M20" t="s">
        <v>118</v>
      </c>
      <c r="N20" t="s">
        <v>118</v>
      </c>
      <c r="O20" t="s">
        <v>118</v>
      </c>
      <c r="P20" t="s">
        <v>118</v>
      </c>
      <c r="Q20" t="s">
        <v>118</v>
      </c>
    </row>
    <row r="21" spans="1:17" x14ac:dyDescent="0.35">
      <c r="A21" t="s">
        <v>13</v>
      </c>
      <c r="B21" t="s">
        <v>329</v>
      </c>
      <c r="C21" t="s">
        <v>1565</v>
      </c>
      <c r="D21" t="s">
        <v>118</v>
      </c>
      <c r="E21" t="s">
        <v>118</v>
      </c>
      <c r="F21" t="s">
        <v>118</v>
      </c>
      <c r="G21" t="s">
        <v>118</v>
      </c>
      <c r="H21" t="s">
        <v>118</v>
      </c>
      <c r="I21" t="s">
        <v>118</v>
      </c>
      <c r="J21" t="s">
        <v>118</v>
      </c>
      <c r="K21" t="s">
        <v>118</v>
      </c>
      <c r="L21" t="s">
        <v>118</v>
      </c>
      <c r="M21" t="s">
        <v>118</v>
      </c>
      <c r="N21" t="s">
        <v>118</v>
      </c>
      <c r="O21" t="s">
        <v>118</v>
      </c>
      <c r="P21" t="s">
        <v>118</v>
      </c>
      <c r="Q21" t="s">
        <v>118</v>
      </c>
    </row>
    <row r="22" spans="1:17" x14ac:dyDescent="0.35">
      <c r="A22" t="s">
        <v>14</v>
      </c>
      <c r="B22" t="s">
        <v>122</v>
      </c>
      <c r="C22" t="s">
        <v>134</v>
      </c>
      <c r="D22" t="s">
        <v>134</v>
      </c>
      <c r="E22" t="s">
        <v>134</v>
      </c>
      <c r="F22" t="s">
        <v>134</v>
      </c>
      <c r="G22" t="s">
        <v>134</v>
      </c>
      <c r="H22" t="s">
        <v>134</v>
      </c>
      <c r="I22" t="s">
        <v>134</v>
      </c>
      <c r="J22" t="s">
        <v>134</v>
      </c>
      <c r="K22" t="s">
        <v>134</v>
      </c>
      <c r="L22" t="s">
        <v>134</v>
      </c>
      <c r="M22" t="s">
        <v>134</v>
      </c>
      <c r="N22" t="s">
        <v>134</v>
      </c>
      <c r="O22" t="s">
        <v>134</v>
      </c>
      <c r="P22" t="s">
        <v>134</v>
      </c>
      <c r="Q22" t="s">
        <v>134</v>
      </c>
    </row>
    <row r="23" spans="1:17" x14ac:dyDescent="0.35">
      <c r="A23" t="s">
        <v>15</v>
      </c>
      <c r="B23" t="s">
        <v>867</v>
      </c>
      <c r="C23" t="s">
        <v>3223</v>
      </c>
      <c r="D23" t="s">
        <v>557</v>
      </c>
      <c r="E23" t="s">
        <v>441</v>
      </c>
      <c r="F23" t="s">
        <v>1637</v>
      </c>
      <c r="G23" t="s">
        <v>602</v>
      </c>
      <c r="H23" t="s">
        <v>943</v>
      </c>
      <c r="I23" t="s">
        <v>2239</v>
      </c>
      <c r="J23" t="s">
        <v>627</v>
      </c>
      <c r="K23" t="s">
        <v>840</v>
      </c>
      <c r="L23" t="s">
        <v>655</v>
      </c>
      <c r="M23" t="s">
        <v>679</v>
      </c>
      <c r="N23" t="s">
        <v>208</v>
      </c>
      <c r="O23" t="s">
        <v>284</v>
      </c>
      <c r="P23" t="s">
        <v>168</v>
      </c>
      <c r="Q23" t="s">
        <v>750</v>
      </c>
    </row>
    <row r="24" spans="1:17" x14ac:dyDescent="0.35">
      <c r="A24" t="s">
        <v>16</v>
      </c>
      <c r="B24" t="s">
        <v>868</v>
      </c>
      <c r="C24" t="s">
        <v>370</v>
      </c>
      <c r="D24" t="s">
        <v>558</v>
      </c>
      <c r="E24" t="s">
        <v>579</v>
      </c>
      <c r="F24" t="s">
        <v>284</v>
      </c>
      <c r="G24" t="s">
        <v>118</v>
      </c>
      <c r="H24" t="s">
        <v>193</v>
      </c>
      <c r="I24" t="s">
        <v>512</v>
      </c>
      <c r="J24" t="s">
        <v>628</v>
      </c>
      <c r="K24" t="s">
        <v>413</v>
      </c>
      <c r="L24" t="s">
        <v>656</v>
      </c>
      <c r="M24" t="s">
        <v>680</v>
      </c>
      <c r="N24" t="s">
        <v>168</v>
      </c>
      <c r="O24" t="s">
        <v>470</v>
      </c>
      <c r="P24" t="s">
        <v>279</v>
      </c>
      <c r="Q24" t="s">
        <v>751</v>
      </c>
    </row>
    <row r="25" spans="1:17" x14ac:dyDescent="0.35">
      <c r="A25" t="s">
        <v>17</v>
      </c>
      <c r="B25" t="s">
        <v>84</v>
      </c>
      <c r="C25" t="s">
        <v>84</v>
      </c>
      <c r="D25" t="s">
        <v>84</v>
      </c>
      <c r="E25" t="s">
        <v>84</v>
      </c>
      <c r="F25" t="s">
        <v>84</v>
      </c>
      <c r="G25" t="s">
        <v>84</v>
      </c>
      <c r="H25" t="s">
        <v>84</v>
      </c>
      <c r="I25" t="s">
        <v>84</v>
      </c>
      <c r="J25" t="s">
        <v>84</v>
      </c>
      <c r="K25" t="s">
        <v>84</v>
      </c>
      <c r="L25" t="s">
        <v>84</v>
      </c>
      <c r="M25" t="s">
        <v>84</v>
      </c>
      <c r="N25" t="s">
        <v>84</v>
      </c>
      <c r="O25" t="s">
        <v>84</v>
      </c>
      <c r="P25" t="s">
        <v>84</v>
      </c>
      <c r="Q25" t="s">
        <v>84</v>
      </c>
    </row>
    <row r="26" spans="1:17" x14ac:dyDescent="0.35">
      <c r="A26" t="s">
        <v>18</v>
      </c>
      <c r="B26" t="s">
        <v>281</v>
      </c>
      <c r="C26" t="s">
        <v>84</v>
      </c>
      <c r="D26" t="s">
        <v>84</v>
      </c>
      <c r="E26" t="s">
        <v>84</v>
      </c>
      <c r="F26" t="s">
        <v>84</v>
      </c>
      <c r="G26" t="s">
        <v>84</v>
      </c>
      <c r="H26" t="s">
        <v>84</v>
      </c>
      <c r="I26" t="s">
        <v>84</v>
      </c>
      <c r="J26" t="s">
        <v>84</v>
      </c>
      <c r="K26" t="s">
        <v>84</v>
      </c>
      <c r="L26" t="s">
        <v>84</v>
      </c>
      <c r="M26" t="s">
        <v>84</v>
      </c>
      <c r="N26" t="s">
        <v>84</v>
      </c>
      <c r="O26" t="s">
        <v>84</v>
      </c>
      <c r="P26" t="s">
        <v>84</v>
      </c>
      <c r="Q26" t="s">
        <v>84</v>
      </c>
    </row>
    <row r="27" spans="1:17" x14ac:dyDescent="0.35">
      <c r="A27" t="s">
        <v>19</v>
      </c>
      <c r="B27" t="s">
        <v>84</v>
      </c>
      <c r="C27" t="s">
        <v>84</v>
      </c>
      <c r="D27" t="s">
        <v>84</v>
      </c>
      <c r="E27" t="s">
        <v>84</v>
      </c>
      <c r="F27" t="s">
        <v>84</v>
      </c>
      <c r="G27" t="s">
        <v>84</v>
      </c>
      <c r="H27" t="s">
        <v>84</v>
      </c>
      <c r="I27" t="s">
        <v>84</v>
      </c>
      <c r="J27" t="s">
        <v>84</v>
      </c>
      <c r="K27" t="s">
        <v>84</v>
      </c>
      <c r="L27" t="s">
        <v>84</v>
      </c>
      <c r="M27" t="s">
        <v>84</v>
      </c>
      <c r="N27" t="s">
        <v>84</v>
      </c>
      <c r="O27" t="s">
        <v>84</v>
      </c>
      <c r="P27" t="s">
        <v>84</v>
      </c>
      <c r="Q27" t="s">
        <v>84</v>
      </c>
    </row>
    <row r="28" spans="1:17" x14ac:dyDescent="0.35">
      <c r="A28" s="1" t="s">
        <v>20</v>
      </c>
      <c r="B28" t="s">
        <v>118</v>
      </c>
      <c r="C28" t="s">
        <v>118</v>
      </c>
      <c r="D28" t="s">
        <v>118</v>
      </c>
      <c r="E28" t="s">
        <v>118</v>
      </c>
      <c r="F28" t="s">
        <v>118</v>
      </c>
      <c r="G28" t="s">
        <v>118</v>
      </c>
      <c r="H28" t="s">
        <v>118</v>
      </c>
      <c r="I28" t="s">
        <v>118</v>
      </c>
      <c r="J28" t="s">
        <v>118</v>
      </c>
      <c r="K28" t="s">
        <v>118</v>
      </c>
      <c r="L28" t="s">
        <v>118</v>
      </c>
      <c r="M28" t="s">
        <v>118</v>
      </c>
      <c r="N28" t="s">
        <v>118</v>
      </c>
      <c r="O28" t="s">
        <v>118</v>
      </c>
      <c r="P28" t="s">
        <v>118</v>
      </c>
      <c r="Q28" t="s">
        <v>118</v>
      </c>
    </row>
    <row r="29" spans="1:17" x14ac:dyDescent="0.35">
      <c r="A29" s="1" t="s">
        <v>21</v>
      </c>
      <c r="B29" t="s">
        <v>118</v>
      </c>
      <c r="C29" t="s">
        <v>118</v>
      </c>
      <c r="D29" t="s">
        <v>118</v>
      </c>
      <c r="E29" t="s">
        <v>118</v>
      </c>
      <c r="F29" t="s">
        <v>118</v>
      </c>
      <c r="G29" t="s">
        <v>118</v>
      </c>
      <c r="H29" t="s">
        <v>118</v>
      </c>
      <c r="I29" t="s">
        <v>118</v>
      </c>
      <c r="J29" t="s">
        <v>118</v>
      </c>
      <c r="K29" t="s">
        <v>118</v>
      </c>
      <c r="L29" t="s">
        <v>118</v>
      </c>
      <c r="M29" t="s">
        <v>118</v>
      </c>
      <c r="N29" t="s">
        <v>118</v>
      </c>
      <c r="O29" t="s">
        <v>118</v>
      </c>
      <c r="P29" t="s">
        <v>118</v>
      </c>
      <c r="Q29" t="s">
        <v>118</v>
      </c>
    </row>
    <row r="30" spans="1:17" x14ac:dyDescent="0.35">
      <c r="A30" s="1" t="s">
        <v>22</v>
      </c>
      <c r="B30" t="s">
        <v>476</v>
      </c>
      <c r="C30" t="s">
        <v>118</v>
      </c>
      <c r="D30" t="s">
        <v>118</v>
      </c>
      <c r="E30" t="s">
        <v>118</v>
      </c>
      <c r="F30" t="s">
        <v>118</v>
      </c>
      <c r="G30" t="s">
        <v>118</v>
      </c>
      <c r="H30" t="s">
        <v>118</v>
      </c>
      <c r="I30" t="s">
        <v>118</v>
      </c>
      <c r="J30" t="s">
        <v>118</v>
      </c>
      <c r="K30" t="s">
        <v>118</v>
      </c>
      <c r="L30" t="s">
        <v>118</v>
      </c>
      <c r="M30" t="s">
        <v>118</v>
      </c>
      <c r="N30" t="s">
        <v>118</v>
      </c>
      <c r="O30" t="s">
        <v>118</v>
      </c>
      <c r="P30" t="s">
        <v>118</v>
      </c>
      <c r="Q30" t="s">
        <v>118</v>
      </c>
    </row>
    <row r="31" spans="1:17" x14ac:dyDescent="0.35">
      <c r="A31" t="s">
        <v>23</v>
      </c>
      <c r="B31" t="s">
        <v>915</v>
      </c>
      <c r="C31" t="s">
        <v>118</v>
      </c>
      <c r="D31" t="s">
        <v>118</v>
      </c>
      <c r="E31" t="s">
        <v>118</v>
      </c>
      <c r="F31" t="s">
        <v>118</v>
      </c>
      <c r="G31" t="s">
        <v>118</v>
      </c>
      <c r="H31" t="s">
        <v>118</v>
      </c>
      <c r="I31" t="s">
        <v>118</v>
      </c>
      <c r="J31" t="s">
        <v>118</v>
      </c>
      <c r="K31" t="s">
        <v>118</v>
      </c>
      <c r="L31" t="s">
        <v>118</v>
      </c>
      <c r="M31" t="s">
        <v>118</v>
      </c>
      <c r="N31" t="s">
        <v>118</v>
      </c>
      <c r="O31" t="s">
        <v>118</v>
      </c>
      <c r="P31" t="s">
        <v>118</v>
      </c>
      <c r="Q31" t="s">
        <v>118</v>
      </c>
    </row>
    <row r="32" spans="1:17" x14ac:dyDescent="0.35">
      <c r="A32" t="s">
        <v>24</v>
      </c>
      <c r="B32" t="s">
        <v>916</v>
      </c>
      <c r="C32" t="s">
        <v>1524</v>
      </c>
      <c r="D32" t="s">
        <v>118</v>
      </c>
      <c r="E32" t="s">
        <v>118</v>
      </c>
      <c r="F32" t="s">
        <v>118</v>
      </c>
      <c r="G32" t="s">
        <v>118</v>
      </c>
      <c r="H32" t="s">
        <v>944</v>
      </c>
      <c r="I32" t="s">
        <v>118</v>
      </c>
      <c r="J32" t="s">
        <v>118</v>
      </c>
      <c r="K32" t="s">
        <v>246</v>
      </c>
      <c r="L32" t="s">
        <v>118</v>
      </c>
      <c r="M32" t="s">
        <v>118</v>
      </c>
      <c r="N32" t="s">
        <v>118</v>
      </c>
      <c r="O32" t="s">
        <v>118</v>
      </c>
      <c r="P32" t="s">
        <v>118</v>
      </c>
      <c r="Q32" t="s">
        <v>118</v>
      </c>
    </row>
    <row r="33" spans="1:17" x14ac:dyDescent="0.35">
      <c r="A33" t="s">
        <v>25</v>
      </c>
      <c r="B33" t="s">
        <v>917</v>
      </c>
      <c r="C33" t="s">
        <v>3224</v>
      </c>
      <c r="D33" t="s">
        <v>118</v>
      </c>
      <c r="E33" t="s">
        <v>118</v>
      </c>
      <c r="F33" t="s">
        <v>118</v>
      </c>
      <c r="G33" t="s">
        <v>118</v>
      </c>
      <c r="H33" t="s">
        <v>118</v>
      </c>
      <c r="I33" t="s">
        <v>118</v>
      </c>
      <c r="J33" t="s">
        <v>118</v>
      </c>
      <c r="K33" t="s">
        <v>118</v>
      </c>
      <c r="L33" t="s">
        <v>118</v>
      </c>
      <c r="M33" t="s">
        <v>118</v>
      </c>
      <c r="N33" t="s">
        <v>118</v>
      </c>
      <c r="O33" t="s">
        <v>118</v>
      </c>
      <c r="P33" t="s">
        <v>118</v>
      </c>
      <c r="Q33" t="s">
        <v>118</v>
      </c>
    </row>
    <row r="34" spans="1:17" x14ac:dyDescent="0.35">
      <c r="A34" t="s">
        <v>26</v>
      </c>
      <c r="B34" t="s">
        <v>118</v>
      </c>
      <c r="C34" t="s">
        <v>118</v>
      </c>
      <c r="D34" t="s">
        <v>118</v>
      </c>
      <c r="E34" t="s">
        <v>118</v>
      </c>
      <c r="F34" t="s">
        <v>118</v>
      </c>
      <c r="G34" t="s">
        <v>118</v>
      </c>
      <c r="H34" t="s">
        <v>118</v>
      </c>
      <c r="I34" t="s">
        <v>118</v>
      </c>
      <c r="J34" t="s">
        <v>118</v>
      </c>
      <c r="K34" t="s">
        <v>118</v>
      </c>
      <c r="L34" t="s">
        <v>118</v>
      </c>
      <c r="M34" t="s">
        <v>118</v>
      </c>
      <c r="N34" t="s">
        <v>118</v>
      </c>
      <c r="O34" t="s">
        <v>118</v>
      </c>
      <c r="P34" t="s">
        <v>118</v>
      </c>
      <c r="Q34" t="s">
        <v>118</v>
      </c>
    </row>
    <row r="35" spans="1:17" x14ac:dyDescent="0.35">
      <c r="A35" t="s">
        <v>27</v>
      </c>
      <c r="B35" t="s">
        <v>84</v>
      </c>
      <c r="C35" t="s">
        <v>84</v>
      </c>
      <c r="D35" t="s">
        <v>84</v>
      </c>
      <c r="E35" t="s">
        <v>84</v>
      </c>
      <c r="F35" t="s">
        <v>84</v>
      </c>
      <c r="G35" t="s">
        <v>84</v>
      </c>
      <c r="H35" t="s">
        <v>84</v>
      </c>
      <c r="I35" t="s">
        <v>84</v>
      </c>
      <c r="J35" t="s">
        <v>84</v>
      </c>
      <c r="K35" t="s">
        <v>84</v>
      </c>
      <c r="L35" t="s">
        <v>84</v>
      </c>
      <c r="M35" t="s">
        <v>84</v>
      </c>
      <c r="N35" t="s">
        <v>84</v>
      </c>
      <c r="O35" t="s">
        <v>84</v>
      </c>
      <c r="P35" t="s">
        <v>84</v>
      </c>
      <c r="Q35" t="s">
        <v>84</v>
      </c>
    </row>
    <row r="36" spans="1:17" x14ac:dyDescent="0.35">
      <c r="A36" s="1" t="s">
        <v>28</v>
      </c>
      <c r="B36" t="s">
        <v>918</v>
      </c>
      <c r="C36" t="s">
        <v>3225</v>
      </c>
      <c r="D36" t="s">
        <v>559</v>
      </c>
      <c r="E36" t="s">
        <v>580</v>
      </c>
      <c r="F36" t="s">
        <v>1638</v>
      </c>
      <c r="G36" t="s">
        <v>603</v>
      </c>
      <c r="H36" t="s">
        <v>945</v>
      </c>
      <c r="I36" t="s">
        <v>2240</v>
      </c>
      <c r="J36" t="s">
        <v>629</v>
      </c>
      <c r="K36" t="s">
        <v>841</v>
      </c>
      <c r="L36" t="s">
        <v>657</v>
      </c>
      <c r="M36" t="s">
        <v>681</v>
      </c>
      <c r="N36" t="s">
        <v>428</v>
      </c>
      <c r="O36" t="s">
        <v>705</v>
      </c>
      <c r="P36" t="s">
        <v>730</v>
      </c>
      <c r="Q36" t="s">
        <v>752</v>
      </c>
    </row>
    <row r="37" spans="1:17" x14ac:dyDescent="0.35">
      <c r="A37" s="1" t="s">
        <v>29</v>
      </c>
      <c r="B37" t="s">
        <v>919</v>
      </c>
      <c r="C37" t="s">
        <v>3226</v>
      </c>
      <c r="D37" t="s">
        <v>560</v>
      </c>
      <c r="E37" t="s">
        <v>581</v>
      </c>
      <c r="F37" t="s">
        <v>1639</v>
      </c>
      <c r="G37" t="s">
        <v>604</v>
      </c>
      <c r="H37" t="s">
        <v>946</v>
      </c>
      <c r="I37" t="s">
        <v>2241</v>
      </c>
      <c r="J37" t="s">
        <v>630</v>
      </c>
      <c r="K37" t="s">
        <v>842</v>
      </c>
      <c r="L37" t="s">
        <v>658</v>
      </c>
      <c r="M37" t="s">
        <v>682</v>
      </c>
      <c r="N37" t="s">
        <v>900</v>
      </c>
      <c r="O37" t="s">
        <v>706</v>
      </c>
      <c r="P37" t="s">
        <v>731</v>
      </c>
      <c r="Q37" t="s">
        <v>753</v>
      </c>
    </row>
    <row r="38" spans="1:17" x14ac:dyDescent="0.35">
      <c r="A38" t="s">
        <v>30</v>
      </c>
      <c r="B38" t="s">
        <v>920</v>
      </c>
      <c r="C38" t="s">
        <v>3201</v>
      </c>
      <c r="D38" t="s">
        <v>561</v>
      </c>
      <c r="E38" t="s">
        <v>223</v>
      </c>
      <c r="F38" t="s">
        <v>828</v>
      </c>
      <c r="G38" t="s">
        <v>605</v>
      </c>
      <c r="H38" t="s">
        <v>947</v>
      </c>
      <c r="I38" t="s">
        <v>2242</v>
      </c>
      <c r="J38" t="s">
        <v>631</v>
      </c>
      <c r="K38" t="s">
        <v>843</v>
      </c>
      <c r="L38" t="s">
        <v>659</v>
      </c>
      <c r="M38" t="s">
        <v>683</v>
      </c>
      <c r="N38" t="s">
        <v>168</v>
      </c>
      <c r="O38" t="s">
        <v>707</v>
      </c>
      <c r="P38" t="s">
        <v>732</v>
      </c>
      <c r="Q38" t="s">
        <v>754</v>
      </c>
    </row>
    <row r="39" spans="1:17" x14ac:dyDescent="0.35">
      <c r="A39" t="s">
        <v>31</v>
      </c>
      <c r="B39" t="s">
        <v>921</v>
      </c>
      <c r="C39" t="s">
        <v>1105</v>
      </c>
      <c r="D39" t="s">
        <v>118</v>
      </c>
      <c r="E39" t="s">
        <v>118</v>
      </c>
      <c r="F39" t="s">
        <v>1144</v>
      </c>
      <c r="G39" t="s">
        <v>118</v>
      </c>
      <c r="H39" t="s">
        <v>118</v>
      </c>
      <c r="I39" t="s">
        <v>168</v>
      </c>
      <c r="J39" t="s">
        <v>614</v>
      </c>
      <c r="K39" t="s">
        <v>118</v>
      </c>
      <c r="L39" t="s">
        <v>118</v>
      </c>
      <c r="M39" t="s">
        <v>593</v>
      </c>
      <c r="N39" t="s">
        <v>118</v>
      </c>
      <c r="O39" t="s">
        <v>208</v>
      </c>
      <c r="P39" t="s">
        <v>118</v>
      </c>
      <c r="Q39" t="s">
        <v>118</v>
      </c>
    </row>
    <row r="40" spans="1:17" x14ac:dyDescent="0.35">
      <c r="A40" s="1" t="s">
        <v>32</v>
      </c>
      <c r="B40" t="s">
        <v>922</v>
      </c>
      <c r="C40" t="s">
        <v>3227</v>
      </c>
      <c r="D40" t="s">
        <v>562</v>
      </c>
      <c r="E40" t="s">
        <v>582</v>
      </c>
      <c r="F40" t="s">
        <v>1640</v>
      </c>
      <c r="G40" t="s">
        <v>606</v>
      </c>
      <c r="H40" t="s">
        <v>948</v>
      </c>
      <c r="I40" t="s">
        <v>2243</v>
      </c>
      <c r="J40" t="s">
        <v>632</v>
      </c>
      <c r="K40" t="s">
        <v>844</v>
      </c>
      <c r="L40" t="s">
        <v>660</v>
      </c>
      <c r="M40" t="s">
        <v>684</v>
      </c>
      <c r="N40" t="s">
        <v>901</v>
      </c>
      <c r="O40" t="s">
        <v>708</v>
      </c>
      <c r="P40" t="s">
        <v>733</v>
      </c>
      <c r="Q40" t="s">
        <v>755</v>
      </c>
    </row>
    <row r="41" spans="1:17" x14ac:dyDescent="0.35">
      <c r="A41" s="1" t="s">
        <v>33</v>
      </c>
      <c r="B41" t="s">
        <v>923</v>
      </c>
      <c r="C41" t="s">
        <v>124</v>
      </c>
      <c r="D41" t="s">
        <v>225</v>
      </c>
      <c r="E41" t="s">
        <v>131</v>
      </c>
      <c r="F41" t="s">
        <v>118</v>
      </c>
      <c r="G41" t="s">
        <v>135</v>
      </c>
      <c r="H41" t="s">
        <v>170</v>
      </c>
      <c r="I41" t="s">
        <v>131</v>
      </c>
      <c r="J41" t="s">
        <v>135</v>
      </c>
      <c r="K41" t="s">
        <v>170</v>
      </c>
      <c r="L41" t="s">
        <v>135</v>
      </c>
      <c r="M41" t="s">
        <v>131</v>
      </c>
      <c r="N41" t="s">
        <v>118</v>
      </c>
      <c r="O41" t="s">
        <v>131</v>
      </c>
      <c r="P41" t="s">
        <v>135</v>
      </c>
      <c r="Q41" t="s">
        <v>131</v>
      </c>
    </row>
    <row r="42" spans="1:17" x14ac:dyDescent="0.35">
      <c r="A42" s="1" t="s">
        <v>34</v>
      </c>
      <c r="B42" t="s">
        <v>584</v>
      </c>
      <c r="C42" t="s">
        <v>226</v>
      </c>
      <c r="D42" t="s">
        <v>403</v>
      </c>
      <c r="E42" t="s">
        <v>583</v>
      </c>
      <c r="F42" t="s">
        <v>319</v>
      </c>
      <c r="G42" t="s">
        <v>136</v>
      </c>
      <c r="H42" t="s">
        <v>198</v>
      </c>
      <c r="I42" t="s">
        <v>171</v>
      </c>
      <c r="J42" t="s">
        <v>633</v>
      </c>
      <c r="K42" t="s">
        <v>247</v>
      </c>
      <c r="L42" t="s">
        <v>306</v>
      </c>
      <c r="M42" t="s">
        <v>685</v>
      </c>
      <c r="N42" t="s">
        <v>403</v>
      </c>
      <c r="O42" t="s">
        <v>709</v>
      </c>
      <c r="P42" t="s">
        <v>306</v>
      </c>
      <c r="Q42" t="s">
        <v>136</v>
      </c>
    </row>
    <row r="43" spans="1:17" x14ac:dyDescent="0.35">
      <c r="A43" t="s">
        <v>35</v>
      </c>
      <c r="B43" t="s">
        <v>924</v>
      </c>
      <c r="C43" t="s">
        <v>827</v>
      </c>
      <c r="D43" t="s">
        <v>257</v>
      </c>
      <c r="E43" t="s">
        <v>584</v>
      </c>
      <c r="F43" t="s">
        <v>924</v>
      </c>
      <c r="G43" t="s">
        <v>194</v>
      </c>
      <c r="H43" t="s">
        <v>404</v>
      </c>
      <c r="I43" t="s">
        <v>1019</v>
      </c>
      <c r="J43" t="s">
        <v>634</v>
      </c>
      <c r="K43" t="s">
        <v>260</v>
      </c>
      <c r="L43" t="s">
        <v>194</v>
      </c>
      <c r="M43" t="s">
        <v>283</v>
      </c>
      <c r="N43" t="s">
        <v>194</v>
      </c>
      <c r="O43" t="s">
        <v>226</v>
      </c>
      <c r="P43" t="s">
        <v>194</v>
      </c>
      <c r="Q43" t="s">
        <v>194</v>
      </c>
    </row>
    <row r="44" spans="1:17" x14ac:dyDescent="0.35">
      <c r="A44" t="s">
        <v>36</v>
      </c>
      <c r="B44" t="s">
        <v>925</v>
      </c>
      <c r="C44" t="s">
        <v>3228</v>
      </c>
      <c r="D44" t="s">
        <v>193</v>
      </c>
      <c r="E44" t="s">
        <v>405</v>
      </c>
      <c r="F44" t="s">
        <v>311</v>
      </c>
      <c r="G44" t="s">
        <v>607</v>
      </c>
      <c r="H44" t="s">
        <v>879</v>
      </c>
      <c r="I44" t="s">
        <v>2244</v>
      </c>
      <c r="J44" t="s">
        <v>635</v>
      </c>
      <c r="K44" t="s">
        <v>405</v>
      </c>
      <c r="L44" t="s">
        <v>661</v>
      </c>
      <c r="M44" t="s">
        <v>686</v>
      </c>
      <c r="N44" t="s">
        <v>902</v>
      </c>
      <c r="O44" t="s">
        <v>710</v>
      </c>
      <c r="P44" t="s">
        <v>734</v>
      </c>
      <c r="Q44" t="s">
        <v>756</v>
      </c>
    </row>
    <row r="45" spans="1:17" x14ac:dyDescent="0.35">
      <c r="A45" t="s">
        <v>37</v>
      </c>
      <c r="B45" t="s">
        <v>84</v>
      </c>
      <c r="C45" t="s">
        <v>84</v>
      </c>
      <c r="D45" t="s">
        <v>84</v>
      </c>
      <c r="E45" t="s">
        <v>84</v>
      </c>
      <c r="F45" t="s">
        <v>84</v>
      </c>
      <c r="G45" t="s">
        <v>84</v>
      </c>
      <c r="H45" t="s">
        <v>84</v>
      </c>
      <c r="I45" t="s">
        <v>84</v>
      </c>
      <c r="J45" t="s">
        <v>84</v>
      </c>
      <c r="K45" t="s">
        <v>84</v>
      </c>
      <c r="L45" t="s">
        <v>84</v>
      </c>
      <c r="M45" t="s">
        <v>84</v>
      </c>
      <c r="N45" t="s">
        <v>84</v>
      </c>
      <c r="O45" t="s">
        <v>84</v>
      </c>
      <c r="P45" t="s">
        <v>84</v>
      </c>
      <c r="Q45" t="s">
        <v>84</v>
      </c>
    </row>
    <row r="46" spans="1:17" x14ac:dyDescent="0.35">
      <c r="A46" s="1" t="s">
        <v>38</v>
      </c>
      <c r="B46" t="s">
        <v>926</v>
      </c>
      <c r="C46" t="s">
        <v>3229</v>
      </c>
      <c r="D46" t="s">
        <v>563</v>
      </c>
      <c r="E46" t="s">
        <v>585</v>
      </c>
      <c r="F46" t="s">
        <v>1641</v>
      </c>
      <c r="G46" t="s">
        <v>608</v>
      </c>
      <c r="H46" t="s">
        <v>949</v>
      </c>
      <c r="I46" t="s">
        <v>2245</v>
      </c>
      <c r="J46" t="s">
        <v>636</v>
      </c>
      <c r="K46" t="s">
        <v>845</v>
      </c>
      <c r="L46" t="s">
        <v>662</v>
      </c>
      <c r="M46" t="s">
        <v>687</v>
      </c>
      <c r="N46" t="s">
        <v>903</v>
      </c>
      <c r="O46" t="s">
        <v>711</v>
      </c>
      <c r="P46" t="s">
        <v>735</v>
      </c>
      <c r="Q46" t="s">
        <v>757</v>
      </c>
    </row>
    <row r="47" spans="1:17" x14ac:dyDescent="0.35">
      <c r="A47" s="1" t="s">
        <v>39</v>
      </c>
      <c r="B47" t="s">
        <v>927</v>
      </c>
      <c r="C47" t="s">
        <v>3230</v>
      </c>
      <c r="D47" t="s">
        <v>564</v>
      </c>
      <c r="E47" t="s">
        <v>586</v>
      </c>
      <c r="F47" t="s">
        <v>1642</v>
      </c>
      <c r="G47" t="s">
        <v>312</v>
      </c>
      <c r="H47" t="s">
        <v>950</v>
      </c>
      <c r="I47" t="s">
        <v>244</v>
      </c>
      <c r="J47" t="s">
        <v>162</v>
      </c>
      <c r="K47" t="s">
        <v>846</v>
      </c>
      <c r="L47" t="s">
        <v>593</v>
      </c>
      <c r="M47" t="s">
        <v>688</v>
      </c>
      <c r="N47" t="s">
        <v>355</v>
      </c>
      <c r="O47" t="s">
        <v>712</v>
      </c>
      <c r="P47" t="s">
        <v>184</v>
      </c>
      <c r="Q47" t="s">
        <v>512</v>
      </c>
    </row>
    <row r="48" spans="1:17" x14ac:dyDescent="0.35">
      <c r="A48" t="s">
        <v>40</v>
      </c>
      <c r="B48" t="s">
        <v>243</v>
      </c>
      <c r="C48" t="s">
        <v>742</v>
      </c>
      <c r="D48" t="s">
        <v>426</v>
      </c>
      <c r="E48" t="s">
        <v>587</v>
      </c>
      <c r="F48" t="s">
        <v>656</v>
      </c>
      <c r="G48" t="s">
        <v>194</v>
      </c>
      <c r="H48" t="s">
        <v>951</v>
      </c>
      <c r="I48" t="s">
        <v>786</v>
      </c>
      <c r="J48" t="s">
        <v>637</v>
      </c>
      <c r="K48" t="s">
        <v>847</v>
      </c>
      <c r="L48" t="s">
        <v>230</v>
      </c>
      <c r="M48" t="s">
        <v>308</v>
      </c>
      <c r="N48" t="s">
        <v>713</v>
      </c>
      <c r="O48" t="s">
        <v>713</v>
      </c>
      <c r="P48" t="s">
        <v>736</v>
      </c>
      <c r="Q48" t="s">
        <v>513</v>
      </c>
    </row>
    <row r="49" spans="1:17" x14ac:dyDescent="0.35">
      <c r="A49" t="s">
        <v>41</v>
      </c>
      <c r="B49" t="s">
        <v>869</v>
      </c>
      <c r="C49" t="s">
        <v>3231</v>
      </c>
      <c r="D49" t="s">
        <v>565</v>
      </c>
      <c r="E49" t="s">
        <v>588</v>
      </c>
      <c r="F49" t="s">
        <v>1643</v>
      </c>
      <c r="G49" t="s">
        <v>609</v>
      </c>
      <c r="H49" t="s">
        <v>952</v>
      </c>
      <c r="I49" t="s">
        <v>2246</v>
      </c>
      <c r="J49" t="s">
        <v>638</v>
      </c>
      <c r="K49" t="s">
        <v>848</v>
      </c>
      <c r="L49" t="s">
        <v>663</v>
      </c>
      <c r="M49" t="s">
        <v>689</v>
      </c>
      <c r="N49" t="s">
        <v>904</v>
      </c>
      <c r="O49" t="s">
        <v>714</v>
      </c>
      <c r="P49" t="s">
        <v>737</v>
      </c>
      <c r="Q49" t="s">
        <v>758</v>
      </c>
    </row>
    <row r="50" spans="1:17" x14ac:dyDescent="0.35">
      <c r="A50" t="s">
        <v>42</v>
      </c>
      <c r="B50" t="s">
        <v>928</v>
      </c>
      <c r="C50" t="s">
        <v>1146</v>
      </c>
      <c r="D50" t="s">
        <v>118</v>
      </c>
      <c r="E50" t="s">
        <v>118</v>
      </c>
      <c r="F50" t="s">
        <v>118</v>
      </c>
      <c r="G50" t="s">
        <v>118</v>
      </c>
      <c r="H50" t="s">
        <v>668</v>
      </c>
      <c r="I50" t="s">
        <v>118</v>
      </c>
      <c r="J50" t="s">
        <v>118</v>
      </c>
      <c r="K50" t="s">
        <v>849</v>
      </c>
      <c r="L50" t="s">
        <v>118</v>
      </c>
      <c r="M50" t="s">
        <v>118</v>
      </c>
      <c r="N50" t="s">
        <v>118</v>
      </c>
      <c r="O50" t="s">
        <v>118</v>
      </c>
      <c r="P50" t="s">
        <v>118</v>
      </c>
      <c r="Q50" t="s">
        <v>118</v>
      </c>
    </row>
    <row r="51" spans="1:17" x14ac:dyDescent="0.35">
      <c r="A51" t="s">
        <v>43</v>
      </c>
      <c r="B51" t="s">
        <v>84</v>
      </c>
      <c r="C51" t="s">
        <v>84</v>
      </c>
      <c r="D51" t="s">
        <v>84</v>
      </c>
      <c r="E51" t="s">
        <v>84</v>
      </c>
      <c r="F51" t="s">
        <v>84</v>
      </c>
      <c r="G51" t="s">
        <v>84</v>
      </c>
      <c r="H51" t="s">
        <v>84</v>
      </c>
      <c r="I51" t="s">
        <v>84</v>
      </c>
      <c r="J51" t="s">
        <v>84</v>
      </c>
      <c r="K51" t="s">
        <v>84</v>
      </c>
      <c r="L51" t="s">
        <v>84</v>
      </c>
      <c r="M51" t="s">
        <v>84</v>
      </c>
      <c r="N51" t="s">
        <v>84</v>
      </c>
      <c r="O51" t="s">
        <v>84</v>
      </c>
      <c r="P51" t="s">
        <v>84</v>
      </c>
      <c r="Q51" t="s">
        <v>84</v>
      </c>
    </row>
    <row r="52" spans="1:17" x14ac:dyDescent="0.35">
      <c r="A52" t="s">
        <v>44</v>
      </c>
      <c r="B52" t="s">
        <v>929</v>
      </c>
      <c r="C52" t="s">
        <v>544</v>
      </c>
      <c r="D52" t="s">
        <v>566</v>
      </c>
      <c r="E52" t="s">
        <v>589</v>
      </c>
      <c r="F52" t="s">
        <v>1644</v>
      </c>
      <c r="G52" t="s">
        <v>610</v>
      </c>
      <c r="H52" t="s">
        <v>953</v>
      </c>
      <c r="I52" t="s">
        <v>2247</v>
      </c>
      <c r="J52" t="s">
        <v>639</v>
      </c>
      <c r="K52" t="s">
        <v>850</v>
      </c>
      <c r="L52" t="s">
        <v>664</v>
      </c>
      <c r="M52" t="s">
        <v>690</v>
      </c>
      <c r="N52" t="s">
        <v>611</v>
      </c>
      <c r="O52" t="s">
        <v>715</v>
      </c>
      <c r="P52" t="s">
        <v>738</v>
      </c>
      <c r="Q52" t="s">
        <v>759</v>
      </c>
    </row>
    <row r="53" spans="1:17" x14ac:dyDescent="0.35">
      <c r="A53" t="s">
        <v>45</v>
      </c>
      <c r="B53" t="s">
        <v>930</v>
      </c>
      <c r="C53" t="s">
        <v>3232</v>
      </c>
      <c r="D53" t="s">
        <v>567</v>
      </c>
      <c r="E53" t="s">
        <v>590</v>
      </c>
      <c r="F53" t="s">
        <v>1645</v>
      </c>
      <c r="G53" t="s">
        <v>611</v>
      </c>
      <c r="H53" t="s">
        <v>954</v>
      </c>
      <c r="I53" t="s">
        <v>2248</v>
      </c>
      <c r="J53" t="s">
        <v>640</v>
      </c>
      <c r="K53" t="s">
        <v>851</v>
      </c>
      <c r="L53" t="s">
        <v>665</v>
      </c>
      <c r="M53" t="s">
        <v>691</v>
      </c>
      <c r="N53" t="s">
        <v>905</v>
      </c>
      <c r="O53" t="s">
        <v>716</v>
      </c>
      <c r="P53" t="s">
        <v>739</v>
      </c>
      <c r="Q53" t="s">
        <v>760</v>
      </c>
    </row>
    <row r="54" spans="1:17" x14ac:dyDescent="0.35">
      <c r="A54" t="s">
        <v>46</v>
      </c>
      <c r="B54" t="s">
        <v>931</v>
      </c>
      <c r="C54" t="s">
        <v>3233</v>
      </c>
      <c r="D54" t="s">
        <v>568</v>
      </c>
      <c r="E54" t="s">
        <v>591</v>
      </c>
      <c r="F54" t="s">
        <v>1646</v>
      </c>
      <c r="G54" t="s">
        <v>612</v>
      </c>
      <c r="H54" t="s">
        <v>955</v>
      </c>
      <c r="I54" t="s">
        <v>2249</v>
      </c>
      <c r="J54" t="s">
        <v>641</v>
      </c>
      <c r="K54" t="s">
        <v>852</v>
      </c>
      <c r="L54" t="s">
        <v>516</v>
      </c>
      <c r="M54" t="s">
        <v>692</v>
      </c>
      <c r="N54" t="s">
        <v>906</v>
      </c>
      <c r="O54" t="s">
        <v>717</v>
      </c>
      <c r="P54" t="s">
        <v>740</v>
      </c>
      <c r="Q54" t="s">
        <v>761</v>
      </c>
    </row>
    <row r="55" spans="1:17" x14ac:dyDescent="0.35">
      <c r="A55" t="s">
        <v>47</v>
      </c>
      <c r="B55" t="s">
        <v>932</v>
      </c>
      <c r="C55" t="s">
        <v>3234</v>
      </c>
      <c r="D55" t="s">
        <v>569</v>
      </c>
      <c r="E55" t="s">
        <v>592</v>
      </c>
      <c r="F55" t="s">
        <v>1647</v>
      </c>
      <c r="G55" t="s">
        <v>613</v>
      </c>
      <c r="H55" t="s">
        <v>956</v>
      </c>
      <c r="I55" t="s">
        <v>2250</v>
      </c>
      <c r="J55" t="s">
        <v>642</v>
      </c>
      <c r="K55" t="s">
        <v>853</v>
      </c>
      <c r="L55" t="s">
        <v>666</v>
      </c>
      <c r="M55" t="s">
        <v>693</v>
      </c>
      <c r="N55" t="s">
        <v>907</v>
      </c>
      <c r="O55" t="s">
        <v>718</v>
      </c>
      <c r="P55" t="s">
        <v>741</v>
      </c>
      <c r="Q55" t="s">
        <v>762</v>
      </c>
    </row>
    <row r="56" spans="1:17" x14ac:dyDescent="0.35">
      <c r="A56" s="2" t="s">
        <v>48</v>
      </c>
      <c r="B56" t="s">
        <v>918</v>
      </c>
      <c r="C56" t="s">
        <v>3225</v>
      </c>
      <c r="D56" t="s">
        <v>559</v>
      </c>
      <c r="E56" t="s">
        <v>580</v>
      </c>
      <c r="F56" t="s">
        <v>1638</v>
      </c>
      <c r="G56" t="s">
        <v>603</v>
      </c>
      <c r="H56" t="s">
        <v>945</v>
      </c>
      <c r="I56" t="s">
        <v>2240</v>
      </c>
      <c r="J56" t="s">
        <v>629</v>
      </c>
      <c r="K56" t="s">
        <v>841</v>
      </c>
      <c r="L56" t="s">
        <v>657</v>
      </c>
      <c r="M56" t="s">
        <v>681</v>
      </c>
      <c r="N56" t="s">
        <v>428</v>
      </c>
      <c r="O56" t="s">
        <v>705</v>
      </c>
      <c r="P56" t="s">
        <v>730</v>
      </c>
      <c r="Q56" t="s">
        <v>752</v>
      </c>
    </row>
    <row r="57" spans="1:17" x14ac:dyDescent="0.35">
      <c r="A57" t="s">
        <v>49</v>
      </c>
      <c r="B57" t="s">
        <v>870</v>
      </c>
      <c r="C57" t="s">
        <v>545</v>
      </c>
      <c r="D57" t="s">
        <v>153</v>
      </c>
      <c r="E57" t="s">
        <v>517</v>
      </c>
      <c r="F57" t="s">
        <v>814</v>
      </c>
      <c r="G57" t="s">
        <v>323</v>
      </c>
      <c r="H57" t="s">
        <v>371</v>
      </c>
      <c r="I57" t="s">
        <v>836</v>
      </c>
      <c r="J57" t="s">
        <v>643</v>
      </c>
      <c r="K57" t="s">
        <v>623</v>
      </c>
      <c r="L57" t="s">
        <v>194</v>
      </c>
      <c r="M57" t="s">
        <v>417</v>
      </c>
      <c r="N57" t="s">
        <v>235</v>
      </c>
      <c r="O57" t="s">
        <v>154</v>
      </c>
      <c r="P57" t="s">
        <v>742</v>
      </c>
      <c r="Q57" t="s">
        <v>423</v>
      </c>
    </row>
    <row r="58" spans="1:17" x14ac:dyDescent="0.35">
      <c r="A58" t="s">
        <v>50</v>
      </c>
      <c r="B58" t="s">
        <v>197</v>
      </c>
      <c r="C58" t="s">
        <v>150</v>
      </c>
      <c r="D58" t="s">
        <v>153</v>
      </c>
      <c r="E58" t="s">
        <v>195</v>
      </c>
      <c r="F58" t="s">
        <v>1648</v>
      </c>
      <c r="G58" t="s">
        <v>614</v>
      </c>
      <c r="H58" t="s">
        <v>312</v>
      </c>
      <c r="I58" t="s">
        <v>518</v>
      </c>
      <c r="J58" t="s">
        <v>644</v>
      </c>
      <c r="K58" t="s">
        <v>570</v>
      </c>
      <c r="L58" t="s">
        <v>667</v>
      </c>
      <c r="M58" t="s">
        <v>694</v>
      </c>
      <c r="N58" t="s">
        <v>703</v>
      </c>
      <c r="O58" t="s">
        <v>282</v>
      </c>
      <c r="P58" t="s">
        <v>193</v>
      </c>
      <c r="Q58" t="s">
        <v>194</v>
      </c>
    </row>
    <row r="59" spans="1:17" x14ac:dyDescent="0.35">
      <c r="A59" t="s">
        <v>51</v>
      </c>
      <c r="B59" t="s">
        <v>871</v>
      </c>
      <c r="C59" t="s">
        <v>548</v>
      </c>
      <c r="D59" t="s">
        <v>333</v>
      </c>
      <c r="E59" t="s">
        <v>593</v>
      </c>
      <c r="F59" t="s">
        <v>420</v>
      </c>
      <c r="G59" t="s">
        <v>615</v>
      </c>
      <c r="H59" t="s">
        <v>358</v>
      </c>
      <c r="I59" t="s">
        <v>837</v>
      </c>
      <c r="J59" t="s">
        <v>645</v>
      </c>
      <c r="K59" t="s">
        <v>854</v>
      </c>
      <c r="L59" t="s">
        <v>668</v>
      </c>
      <c r="M59" t="s">
        <v>195</v>
      </c>
      <c r="N59" t="s">
        <v>908</v>
      </c>
      <c r="O59" t="s">
        <v>719</v>
      </c>
      <c r="P59" t="s">
        <v>323</v>
      </c>
      <c r="Q59" t="s">
        <v>472</v>
      </c>
    </row>
    <row r="60" spans="1:17" x14ac:dyDescent="0.35">
      <c r="A60" t="s">
        <v>52</v>
      </c>
      <c r="B60" t="s">
        <v>872</v>
      </c>
      <c r="C60" t="s">
        <v>3235</v>
      </c>
      <c r="D60" t="s">
        <v>570</v>
      </c>
      <c r="E60" t="s">
        <v>594</v>
      </c>
      <c r="F60" t="s">
        <v>1649</v>
      </c>
      <c r="G60" t="s">
        <v>153</v>
      </c>
      <c r="H60" t="s">
        <v>957</v>
      </c>
      <c r="I60" t="s">
        <v>838</v>
      </c>
      <c r="J60" t="s">
        <v>153</v>
      </c>
      <c r="K60" t="s">
        <v>855</v>
      </c>
      <c r="L60" t="s">
        <v>669</v>
      </c>
      <c r="M60" t="s">
        <v>143</v>
      </c>
      <c r="N60" t="s">
        <v>194</v>
      </c>
      <c r="O60" t="s">
        <v>720</v>
      </c>
      <c r="P60" t="s">
        <v>661</v>
      </c>
      <c r="Q60" t="s">
        <v>195</v>
      </c>
    </row>
    <row r="61" spans="1:17" x14ac:dyDescent="0.35">
      <c r="A61" s="1" t="s">
        <v>53</v>
      </c>
      <c r="B61" t="s">
        <v>873</v>
      </c>
      <c r="C61" t="s">
        <v>548</v>
      </c>
      <c r="D61" t="s">
        <v>571</v>
      </c>
      <c r="E61" t="s">
        <v>595</v>
      </c>
      <c r="F61" t="s">
        <v>1650</v>
      </c>
      <c r="G61" t="s">
        <v>287</v>
      </c>
      <c r="H61" t="s">
        <v>146</v>
      </c>
      <c r="I61" t="s">
        <v>839</v>
      </c>
      <c r="J61" t="s">
        <v>646</v>
      </c>
      <c r="K61" t="s">
        <v>856</v>
      </c>
      <c r="L61" t="s">
        <v>670</v>
      </c>
      <c r="M61" t="s">
        <v>695</v>
      </c>
      <c r="N61" t="s">
        <v>623</v>
      </c>
      <c r="O61" t="s">
        <v>721</v>
      </c>
      <c r="P61" t="s">
        <v>593</v>
      </c>
      <c r="Q61" t="s">
        <v>763</v>
      </c>
    </row>
    <row r="62" spans="1:17" x14ac:dyDescent="0.35">
      <c r="A62" t="s">
        <v>54</v>
      </c>
      <c r="B62" t="s">
        <v>933</v>
      </c>
      <c r="C62" t="s">
        <v>549</v>
      </c>
      <c r="D62" t="s">
        <v>572</v>
      </c>
      <c r="E62" t="s">
        <v>596</v>
      </c>
      <c r="F62" t="s">
        <v>1651</v>
      </c>
      <c r="G62" t="s">
        <v>616</v>
      </c>
      <c r="H62" t="s">
        <v>958</v>
      </c>
      <c r="I62" t="s">
        <v>2251</v>
      </c>
      <c r="J62" t="s">
        <v>647</v>
      </c>
      <c r="K62" t="s">
        <v>857</v>
      </c>
      <c r="L62" t="s">
        <v>671</v>
      </c>
      <c r="M62" t="s">
        <v>696</v>
      </c>
      <c r="N62" t="s">
        <v>909</v>
      </c>
      <c r="O62" t="s">
        <v>722</v>
      </c>
      <c r="P62" t="s">
        <v>743</v>
      </c>
      <c r="Q62" t="s">
        <v>764</v>
      </c>
    </row>
    <row r="63" spans="1:17" x14ac:dyDescent="0.35">
      <c r="A63" t="s">
        <v>55</v>
      </c>
      <c r="B63" t="s">
        <v>934</v>
      </c>
      <c r="C63" t="s">
        <v>3236</v>
      </c>
      <c r="D63" t="s">
        <v>573</v>
      </c>
      <c r="E63" t="s">
        <v>597</v>
      </c>
      <c r="F63" t="s">
        <v>1652</v>
      </c>
      <c r="G63" t="s">
        <v>617</v>
      </c>
      <c r="H63" t="s">
        <v>959</v>
      </c>
      <c r="I63" t="s">
        <v>2252</v>
      </c>
      <c r="J63" t="s">
        <v>648</v>
      </c>
      <c r="K63" t="s">
        <v>858</v>
      </c>
      <c r="L63" t="s">
        <v>672</v>
      </c>
      <c r="M63" t="s">
        <v>697</v>
      </c>
      <c r="N63" t="s">
        <v>910</v>
      </c>
      <c r="O63" t="s">
        <v>723</v>
      </c>
      <c r="P63" t="s">
        <v>744</v>
      </c>
      <c r="Q63" t="s">
        <v>765</v>
      </c>
    </row>
    <row r="64" spans="1:17" x14ac:dyDescent="0.35">
      <c r="A64" t="s">
        <v>56</v>
      </c>
      <c r="B64" t="s">
        <v>935</v>
      </c>
      <c r="C64" t="s">
        <v>3237</v>
      </c>
      <c r="D64" t="s">
        <v>574</v>
      </c>
      <c r="E64" t="s">
        <v>598</v>
      </c>
      <c r="F64" t="s">
        <v>1653</v>
      </c>
      <c r="G64" t="s">
        <v>618</v>
      </c>
      <c r="H64" t="s">
        <v>960</v>
      </c>
      <c r="I64" t="s">
        <v>2253</v>
      </c>
      <c r="J64" t="s">
        <v>649</v>
      </c>
      <c r="K64" t="s">
        <v>859</v>
      </c>
      <c r="L64" t="s">
        <v>673</v>
      </c>
      <c r="M64" t="s">
        <v>698</v>
      </c>
      <c r="N64" t="s">
        <v>911</v>
      </c>
      <c r="O64" t="s">
        <v>724</v>
      </c>
      <c r="P64" t="s">
        <v>745</v>
      </c>
      <c r="Q64" t="s">
        <v>766</v>
      </c>
    </row>
    <row r="65" spans="1:17" x14ac:dyDescent="0.35">
      <c r="A65" t="s">
        <v>57</v>
      </c>
      <c r="B65" t="s">
        <v>936</v>
      </c>
      <c r="C65" t="s">
        <v>3238</v>
      </c>
      <c r="D65" t="s">
        <v>575</v>
      </c>
      <c r="E65" t="s">
        <v>599</v>
      </c>
      <c r="F65" t="s">
        <v>1654</v>
      </c>
      <c r="G65" t="s">
        <v>619</v>
      </c>
      <c r="H65" t="s">
        <v>961</v>
      </c>
      <c r="I65" t="s">
        <v>2254</v>
      </c>
      <c r="J65" t="s">
        <v>650</v>
      </c>
      <c r="K65" t="s">
        <v>860</v>
      </c>
      <c r="L65" t="s">
        <v>674</v>
      </c>
      <c r="M65" t="s">
        <v>699</v>
      </c>
      <c r="N65" t="s">
        <v>912</v>
      </c>
      <c r="O65" t="s">
        <v>725</v>
      </c>
      <c r="P65" t="s">
        <v>746</v>
      </c>
      <c r="Q65" t="s">
        <v>767</v>
      </c>
    </row>
    <row r="66" spans="1:17" x14ac:dyDescent="0.35">
      <c r="A66" t="s">
        <v>58</v>
      </c>
      <c r="B66" t="s">
        <v>922</v>
      </c>
      <c r="C66" t="s">
        <v>3227</v>
      </c>
      <c r="D66" t="s">
        <v>562</v>
      </c>
      <c r="E66" t="s">
        <v>582</v>
      </c>
      <c r="F66" t="s">
        <v>1640</v>
      </c>
      <c r="G66" t="s">
        <v>606</v>
      </c>
      <c r="H66" t="s">
        <v>948</v>
      </c>
      <c r="I66" t="s">
        <v>2243</v>
      </c>
      <c r="J66" t="s">
        <v>632</v>
      </c>
      <c r="K66" t="s">
        <v>844</v>
      </c>
      <c r="L66" t="s">
        <v>660</v>
      </c>
      <c r="M66" t="s">
        <v>684</v>
      </c>
      <c r="N66" t="s">
        <v>901</v>
      </c>
      <c r="O66" t="s">
        <v>708</v>
      </c>
      <c r="P66" t="s">
        <v>733</v>
      </c>
      <c r="Q66" t="s">
        <v>755</v>
      </c>
    </row>
    <row r="67" spans="1:17" x14ac:dyDescent="0.35">
      <c r="A67" t="s">
        <v>59</v>
      </c>
      <c r="B67" t="s">
        <v>127</v>
      </c>
      <c r="C67" t="s">
        <v>550</v>
      </c>
      <c r="D67" t="s">
        <v>118</v>
      </c>
      <c r="E67" t="s">
        <v>118</v>
      </c>
      <c r="F67" t="s">
        <v>118</v>
      </c>
      <c r="G67" t="s">
        <v>118</v>
      </c>
      <c r="H67" t="s">
        <v>118</v>
      </c>
      <c r="I67" t="s">
        <v>118</v>
      </c>
      <c r="J67" t="s">
        <v>118</v>
      </c>
      <c r="K67" t="s">
        <v>118</v>
      </c>
      <c r="L67" t="s">
        <v>118</v>
      </c>
      <c r="M67" t="s">
        <v>118</v>
      </c>
      <c r="N67" t="s">
        <v>118</v>
      </c>
      <c r="O67" t="s">
        <v>118</v>
      </c>
      <c r="P67" t="s">
        <v>118</v>
      </c>
      <c r="Q67" t="s">
        <v>118</v>
      </c>
    </row>
    <row r="68" spans="1:17" x14ac:dyDescent="0.35">
      <c r="A68" t="s">
        <v>60</v>
      </c>
      <c r="B68" t="s">
        <v>874</v>
      </c>
      <c r="C68" t="s">
        <v>3239</v>
      </c>
      <c r="D68" t="s">
        <v>118</v>
      </c>
      <c r="E68" t="s">
        <v>118</v>
      </c>
      <c r="F68" t="s">
        <v>118</v>
      </c>
      <c r="G68" t="s">
        <v>118</v>
      </c>
      <c r="H68" t="s">
        <v>118</v>
      </c>
      <c r="I68" t="s">
        <v>118</v>
      </c>
      <c r="J68" t="s">
        <v>118</v>
      </c>
      <c r="K68" t="s">
        <v>118</v>
      </c>
      <c r="L68" t="s">
        <v>118</v>
      </c>
      <c r="M68" t="s">
        <v>118</v>
      </c>
      <c r="N68" t="s">
        <v>118</v>
      </c>
      <c r="O68" t="s">
        <v>118</v>
      </c>
      <c r="P68" t="s">
        <v>118</v>
      </c>
      <c r="Q68" t="s">
        <v>118</v>
      </c>
    </row>
    <row r="69" spans="1:17" x14ac:dyDescent="0.35">
      <c r="A69" t="s">
        <v>61</v>
      </c>
      <c r="B69" t="s">
        <v>875</v>
      </c>
      <c r="C69" t="s">
        <v>551</v>
      </c>
      <c r="D69" t="s">
        <v>118</v>
      </c>
      <c r="E69" t="s">
        <v>118</v>
      </c>
      <c r="F69" t="s">
        <v>118</v>
      </c>
      <c r="G69" t="s">
        <v>118</v>
      </c>
      <c r="H69" t="s">
        <v>118</v>
      </c>
      <c r="I69" t="s">
        <v>118</v>
      </c>
      <c r="J69" t="s">
        <v>118</v>
      </c>
      <c r="K69" t="s">
        <v>118</v>
      </c>
      <c r="L69" t="s">
        <v>118</v>
      </c>
      <c r="M69" t="s">
        <v>118</v>
      </c>
      <c r="N69" t="s">
        <v>118</v>
      </c>
      <c r="O69" t="s">
        <v>118</v>
      </c>
      <c r="P69" t="s">
        <v>118</v>
      </c>
      <c r="Q69" t="s">
        <v>118</v>
      </c>
    </row>
    <row r="70" spans="1:17" x14ac:dyDescent="0.35">
      <c r="A70" t="s">
        <v>62</v>
      </c>
      <c r="B70" t="s">
        <v>876</v>
      </c>
      <c r="C70" t="s">
        <v>1352</v>
      </c>
      <c r="D70" t="s">
        <v>118</v>
      </c>
      <c r="E70" t="s">
        <v>118</v>
      </c>
      <c r="F70" t="s">
        <v>118</v>
      </c>
      <c r="G70" t="s">
        <v>118</v>
      </c>
      <c r="H70" t="s">
        <v>118</v>
      </c>
      <c r="I70" t="s">
        <v>118</v>
      </c>
      <c r="J70" t="s">
        <v>118</v>
      </c>
      <c r="K70" t="s">
        <v>118</v>
      </c>
      <c r="L70" t="s">
        <v>118</v>
      </c>
      <c r="M70" t="s">
        <v>118</v>
      </c>
      <c r="N70" t="s">
        <v>118</v>
      </c>
      <c r="O70" t="s">
        <v>118</v>
      </c>
      <c r="P70" t="s">
        <v>118</v>
      </c>
      <c r="Q70" t="s">
        <v>118</v>
      </c>
    </row>
    <row r="71" spans="1:17" x14ac:dyDescent="0.35">
      <c r="A71" t="s">
        <v>63</v>
      </c>
      <c r="B71" t="s">
        <v>877</v>
      </c>
      <c r="C71" t="s">
        <v>826</v>
      </c>
      <c r="D71" t="s">
        <v>118</v>
      </c>
      <c r="E71" t="s">
        <v>118</v>
      </c>
      <c r="F71" t="s">
        <v>118</v>
      </c>
      <c r="G71" t="s">
        <v>118</v>
      </c>
      <c r="H71" t="s">
        <v>118</v>
      </c>
      <c r="I71" t="s">
        <v>118</v>
      </c>
      <c r="J71" t="s">
        <v>118</v>
      </c>
      <c r="K71" t="s">
        <v>118</v>
      </c>
      <c r="L71" t="s">
        <v>118</v>
      </c>
      <c r="M71" t="s">
        <v>118</v>
      </c>
      <c r="N71" t="s">
        <v>118</v>
      </c>
      <c r="O71" t="s">
        <v>118</v>
      </c>
      <c r="P71" t="s">
        <v>118</v>
      </c>
      <c r="Q71" t="s">
        <v>118</v>
      </c>
    </row>
    <row r="72" spans="1:17" x14ac:dyDescent="0.35">
      <c r="A72" t="s">
        <v>64</v>
      </c>
      <c r="B72" t="s">
        <v>878</v>
      </c>
      <c r="C72" t="s">
        <v>429</v>
      </c>
      <c r="D72" t="s">
        <v>118</v>
      </c>
      <c r="E72" t="s">
        <v>118</v>
      </c>
      <c r="F72" t="s">
        <v>118</v>
      </c>
      <c r="G72" t="s">
        <v>118</v>
      </c>
      <c r="H72" t="s">
        <v>118</v>
      </c>
      <c r="I72" t="s">
        <v>118</v>
      </c>
      <c r="J72" t="s">
        <v>118</v>
      </c>
      <c r="K72" t="s">
        <v>118</v>
      </c>
      <c r="L72" t="s">
        <v>118</v>
      </c>
      <c r="M72" t="s">
        <v>118</v>
      </c>
      <c r="N72" t="s">
        <v>118</v>
      </c>
      <c r="O72" t="s">
        <v>118</v>
      </c>
      <c r="P72" t="s">
        <v>118</v>
      </c>
      <c r="Q72" t="s">
        <v>118</v>
      </c>
    </row>
    <row r="73" spans="1:17" x14ac:dyDescent="0.35">
      <c r="A73" t="s">
        <v>65</v>
      </c>
      <c r="B73" t="s">
        <v>879</v>
      </c>
      <c r="C73" t="s">
        <v>552</v>
      </c>
      <c r="D73" t="s">
        <v>118</v>
      </c>
      <c r="E73" t="s">
        <v>118</v>
      </c>
      <c r="F73" t="s">
        <v>118</v>
      </c>
      <c r="G73" t="s">
        <v>118</v>
      </c>
      <c r="H73" t="s">
        <v>118</v>
      </c>
      <c r="I73" t="s">
        <v>118</v>
      </c>
      <c r="J73" t="s">
        <v>118</v>
      </c>
      <c r="K73" t="s">
        <v>118</v>
      </c>
      <c r="L73" t="s">
        <v>118</v>
      </c>
      <c r="M73" t="s">
        <v>118</v>
      </c>
      <c r="N73" t="s">
        <v>118</v>
      </c>
      <c r="O73" t="s">
        <v>118</v>
      </c>
      <c r="P73" t="s">
        <v>118</v>
      </c>
      <c r="Q73" t="s">
        <v>118</v>
      </c>
    </row>
    <row r="74" spans="1:17" x14ac:dyDescent="0.35">
      <c r="A74" t="s">
        <v>66</v>
      </c>
      <c r="B74" t="s">
        <v>880</v>
      </c>
      <c r="C74" t="s">
        <v>553</v>
      </c>
      <c r="D74" t="s">
        <v>118</v>
      </c>
      <c r="E74" t="s">
        <v>118</v>
      </c>
      <c r="F74" t="s">
        <v>118</v>
      </c>
      <c r="G74" t="s">
        <v>118</v>
      </c>
      <c r="H74" t="s">
        <v>118</v>
      </c>
      <c r="I74" t="s">
        <v>118</v>
      </c>
      <c r="J74" t="s">
        <v>118</v>
      </c>
      <c r="K74" t="s">
        <v>118</v>
      </c>
      <c r="L74" t="s">
        <v>118</v>
      </c>
      <c r="M74" t="s">
        <v>118</v>
      </c>
      <c r="N74" t="s">
        <v>118</v>
      </c>
      <c r="O74" t="s">
        <v>118</v>
      </c>
      <c r="P74" t="s">
        <v>118</v>
      </c>
      <c r="Q74" t="s">
        <v>118</v>
      </c>
    </row>
    <row r="75" spans="1:17" x14ac:dyDescent="0.35">
      <c r="A75" t="s">
        <v>67</v>
      </c>
      <c r="B75" t="s">
        <v>881</v>
      </c>
      <c r="C75" t="s">
        <v>118</v>
      </c>
      <c r="D75" t="s">
        <v>118</v>
      </c>
      <c r="E75" t="s">
        <v>118</v>
      </c>
      <c r="F75" t="s">
        <v>118</v>
      </c>
      <c r="G75" t="s">
        <v>118</v>
      </c>
      <c r="H75" t="s">
        <v>118</v>
      </c>
      <c r="I75" t="s">
        <v>118</v>
      </c>
      <c r="J75" t="s">
        <v>118</v>
      </c>
      <c r="K75" t="s">
        <v>118</v>
      </c>
      <c r="L75" t="s">
        <v>118</v>
      </c>
      <c r="M75" t="s">
        <v>118</v>
      </c>
      <c r="N75" t="s">
        <v>118</v>
      </c>
      <c r="O75" t="s">
        <v>118</v>
      </c>
      <c r="P75" t="s">
        <v>118</v>
      </c>
      <c r="Q75" t="s">
        <v>118</v>
      </c>
    </row>
    <row r="76" spans="1:17" x14ac:dyDescent="0.35">
      <c r="A76" t="s">
        <v>68</v>
      </c>
      <c r="B76" t="s">
        <v>127</v>
      </c>
      <c r="C76" t="s">
        <v>127</v>
      </c>
      <c r="D76" t="s">
        <v>118</v>
      </c>
      <c r="E76" t="s">
        <v>118</v>
      </c>
      <c r="F76" t="s">
        <v>118</v>
      </c>
      <c r="G76" t="s">
        <v>118</v>
      </c>
      <c r="H76" t="s">
        <v>118</v>
      </c>
      <c r="I76" t="s">
        <v>118</v>
      </c>
      <c r="J76" t="s">
        <v>118</v>
      </c>
      <c r="K76" t="s">
        <v>118</v>
      </c>
      <c r="L76" t="s">
        <v>118</v>
      </c>
      <c r="M76" t="s">
        <v>118</v>
      </c>
      <c r="N76" t="s">
        <v>118</v>
      </c>
      <c r="O76" t="s">
        <v>118</v>
      </c>
      <c r="P76" t="s">
        <v>118</v>
      </c>
      <c r="Q76" t="s">
        <v>118</v>
      </c>
    </row>
    <row r="77" spans="1:17" x14ac:dyDescent="0.35">
      <c r="A77" t="s">
        <v>69</v>
      </c>
      <c r="B77" t="s">
        <v>118</v>
      </c>
      <c r="C77" t="s">
        <v>84</v>
      </c>
      <c r="D77" t="s">
        <v>118</v>
      </c>
      <c r="E77" t="s">
        <v>118</v>
      </c>
      <c r="F77" t="s">
        <v>118</v>
      </c>
      <c r="G77" t="s">
        <v>118</v>
      </c>
      <c r="H77" t="s">
        <v>118</v>
      </c>
      <c r="I77" t="s">
        <v>118</v>
      </c>
      <c r="J77" t="s">
        <v>118</v>
      </c>
      <c r="K77" t="s">
        <v>118</v>
      </c>
      <c r="L77" t="s">
        <v>118</v>
      </c>
      <c r="M77" t="s">
        <v>118</v>
      </c>
      <c r="N77" t="s">
        <v>118</v>
      </c>
      <c r="O77" t="s">
        <v>118</v>
      </c>
      <c r="P77" t="s">
        <v>118</v>
      </c>
      <c r="Q77" t="s">
        <v>118</v>
      </c>
    </row>
    <row r="78" spans="1:17" x14ac:dyDescent="0.35">
      <c r="A78" t="s">
        <v>70</v>
      </c>
      <c r="B78" t="s">
        <v>882</v>
      </c>
      <c r="C78" t="s">
        <v>118</v>
      </c>
      <c r="D78" t="s">
        <v>118</v>
      </c>
      <c r="E78" t="s">
        <v>118</v>
      </c>
      <c r="F78" t="s">
        <v>118</v>
      </c>
      <c r="G78" t="s">
        <v>118</v>
      </c>
      <c r="H78" t="s">
        <v>118</v>
      </c>
      <c r="I78" t="s">
        <v>118</v>
      </c>
      <c r="J78" t="s">
        <v>118</v>
      </c>
      <c r="K78" t="s">
        <v>118</v>
      </c>
      <c r="L78" t="s">
        <v>118</v>
      </c>
      <c r="M78" t="s">
        <v>118</v>
      </c>
      <c r="N78" t="s">
        <v>118</v>
      </c>
      <c r="O78" t="s">
        <v>118</v>
      </c>
      <c r="P78" t="s">
        <v>118</v>
      </c>
      <c r="Q78" t="s">
        <v>118</v>
      </c>
    </row>
    <row r="79" spans="1:17" x14ac:dyDescent="0.35">
      <c r="A79" t="s">
        <v>71</v>
      </c>
      <c r="B79" t="s">
        <v>883</v>
      </c>
      <c r="C79" t="s">
        <v>130</v>
      </c>
      <c r="D79" t="s">
        <v>118</v>
      </c>
      <c r="E79" t="s">
        <v>118</v>
      </c>
      <c r="F79" t="s">
        <v>118</v>
      </c>
      <c r="G79" t="s">
        <v>118</v>
      </c>
      <c r="H79" t="s">
        <v>118</v>
      </c>
      <c r="I79" t="s">
        <v>118</v>
      </c>
      <c r="J79" t="s">
        <v>118</v>
      </c>
      <c r="K79" t="s">
        <v>118</v>
      </c>
      <c r="L79" t="s">
        <v>118</v>
      </c>
      <c r="M79" t="s">
        <v>118</v>
      </c>
      <c r="N79" t="s">
        <v>118</v>
      </c>
      <c r="O79" t="s">
        <v>127</v>
      </c>
      <c r="P79" t="s">
        <v>118</v>
      </c>
      <c r="Q79" t="s">
        <v>118</v>
      </c>
    </row>
    <row r="80" spans="1:17" x14ac:dyDescent="0.35">
      <c r="A80" t="s">
        <v>72</v>
      </c>
      <c r="B80" t="s">
        <v>118</v>
      </c>
      <c r="C80" t="s">
        <v>118</v>
      </c>
      <c r="D80" t="s">
        <v>118</v>
      </c>
      <c r="E80" t="s">
        <v>118</v>
      </c>
      <c r="F80" t="s">
        <v>118</v>
      </c>
      <c r="G80" t="s">
        <v>118</v>
      </c>
      <c r="H80" t="s">
        <v>118</v>
      </c>
      <c r="I80" t="s">
        <v>118</v>
      </c>
      <c r="J80" t="s">
        <v>118</v>
      </c>
      <c r="K80" t="s">
        <v>118</v>
      </c>
      <c r="L80" t="s">
        <v>118</v>
      </c>
      <c r="M80" t="s">
        <v>118</v>
      </c>
      <c r="N80" t="s">
        <v>118</v>
      </c>
      <c r="O80" t="s">
        <v>118</v>
      </c>
      <c r="P80" t="s">
        <v>118</v>
      </c>
      <c r="Q80" t="s">
        <v>118</v>
      </c>
    </row>
    <row r="81" spans="1:17" x14ac:dyDescent="0.35">
      <c r="A81" t="s">
        <v>73</v>
      </c>
      <c r="B81" t="s">
        <v>127</v>
      </c>
      <c r="C81" t="s">
        <v>130</v>
      </c>
      <c r="D81" t="s">
        <v>118</v>
      </c>
      <c r="E81" t="s">
        <v>118</v>
      </c>
      <c r="F81" t="s">
        <v>118</v>
      </c>
      <c r="G81" t="s">
        <v>118</v>
      </c>
      <c r="H81" t="s">
        <v>118</v>
      </c>
      <c r="I81" t="s">
        <v>118</v>
      </c>
      <c r="J81" t="s">
        <v>118</v>
      </c>
      <c r="K81" t="s">
        <v>118</v>
      </c>
      <c r="L81" t="s">
        <v>118</v>
      </c>
      <c r="M81" t="s">
        <v>118</v>
      </c>
      <c r="N81" t="s">
        <v>118</v>
      </c>
      <c r="O81" t="s">
        <v>127</v>
      </c>
      <c r="P81" t="s">
        <v>118</v>
      </c>
      <c r="Q81" t="s">
        <v>118</v>
      </c>
    </row>
    <row r="82" spans="1:17" x14ac:dyDescent="0.35">
      <c r="A82" t="s">
        <v>74</v>
      </c>
      <c r="B82" t="s">
        <v>84</v>
      </c>
      <c r="C82" t="s">
        <v>131</v>
      </c>
      <c r="D82" t="s">
        <v>84</v>
      </c>
      <c r="E82" t="s">
        <v>84</v>
      </c>
      <c r="F82" t="s">
        <v>84</v>
      </c>
      <c r="G82" t="s">
        <v>84</v>
      </c>
      <c r="H82" t="s">
        <v>84</v>
      </c>
      <c r="I82" t="s">
        <v>84</v>
      </c>
      <c r="J82" t="s">
        <v>84</v>
      </c>
      <c r="K82" t="s">
        <v>84</v>
      </c>
      <c r="L82" t="s">
        <v>84</v>
      </c>
      <c r="M82" t="s">
        <v>84</v>
      </c>
      <c r="N82" t="s">
        <v>84</v>
      </c>
      <c r="O82" t="s">
        <v>84</v>
      </c>
      <c r="P82" t="s">
        <v>84</v>
      </c>
      <c r="Q82" t="s">
        <v>84</v>
      </c>
    </row>
    <row r="83" spans="1:17" x14ac:dyDescent="0.35">
      <c r="A83" s="2" t="s">
        <v>75</v>
      </c>
      <c r="B83" t="s">
        <v>299</v>
      </c>
      <c r="C83" t="s">
        <v>554</v>
      </c>
      <c r="D83" t="s">
        <v>118</v>
      </c>
      <c r="E83" t="s">
        <v>118</v>
      </c>
      <c r="F83" t="s">
        <v>118</v>
      </c>
      <c r="G83" t="s">
        <v>118</v>
      </c>
      <c r="H83" t="s">
        <v>118</v>
      </c>
      <c r="I83" t="s">
        <v>118</v>
      </c>
      <c r="J83" t="s">
        <v>118</v>
      </c>
      <c r="K83" t="s">
        <v>118</v>
      </c>
      <c r="L83" t="s">
        <v>118</v>
      </c>
      <c r="M83" t="s">
        <v>118</v>
      </c>
      <c r="N83" t="s">
        <v>118</v>
      </c>
      <c r="O83" t="s">
        <v>118</v>
      </c>
      <c r="P83" t="s">
        <v>118</v>
      </c>
      <c r="Q83" t="s">
        <v>118</v>
      </c>
    </row>
    <row r="84" spans="1:17" x14ac:dyDescent="0.35">
      <c r="A84" s="1" t="s">
        <v>76</v>
      </c>
      <c r="B84" t="s">
        <v>937</v>
      </c>
      <c r="C84" t="s">
        <v>118</v>
      </c>
      <c r="D84" t="s">
        <v>130</v>
      </c>
      <c r="E84" t="s">
        <v>130</v>
      </c>
      <c r="F84" t="s">
        <v>130</v>
      </c>
      <c r="G84" t="s">
        <v>130</v>
      </c>
      <c r="H84" t="s">
        <v>130</v>
      </c>
      <c r="I84" t="s">
        <v>130</v>
      </c>
      <c r="J84" t="s">
        <v>130</v>
      </c>
      <c r="K84" t="s">
        <v>130</v>
      </c>
      <c r="L84" t="s">
        <v>130</v>
      </c>
      <c r="M84" t="s">
        <v>130</v>
      </c>
      <c r="N84" t="s">
        <v>130</v>
      </c>
      <c r="O84" t="s">
        <v>130</v>
      </c>
      <c r="P84" t="s">
        <v>130</v>
      </c>
      <c r="Q84" t="s">
        <v>130</v>
      </c>
    </row>
    <row r="85" spans="1:17" x14ac:dyDescent="0.35">
      <c r="A85" t="s">
        <v>77</v>
      </c>
      <c r="B85" t="s">
        <v>118</v>
      </c>
      <c r="C85" t="s">
        <v>555</v>
      </c>
      <c r="D85" t="s">
        <v>118</v>
      </c>
      <c r="E85" t="s">
        <v>118</v>
      </c>
      <c r="F85" t="s">
        <v>118</v>
      </c>
      <c r="G85" t="s">
        <v>118</v>
      </c>
      <c r="H85" t="s">
        <v>118</v>
      </c>
      <c r="I85" t="s">
        <v>118</v>
      </c>
      <c r="J85" t="s">
        <v>118</v>
      </c>
      <c r="K85" t="s">
        <v>118</v>
      </c>
      <c r="L85" t="s">
        <v>118</v>
      </c>
      <c r="M85" t="s">
        <v>118</v>
      </c>
      <c r="N85" t="s">
        <v>118</v>
      </c>
      <c r="O85" t="s">
        <v>118</v>
      </c>
      <c r="P85" t="s">
        <v>118</v>
      </c>
      <c r="Q85" t="s">
        <v>118</v>
      </c>
    </row>
    <row r="86" spans="1:17" x14ac:dyDescent="0.35">
      <c r="A86" t="s">
        <v>78</v>
      </c>
      <c r="B86" t="s">
        <v>938</v>
      </c>
      <c r="C86" t="s">
        <v>118</v>
      </c>
      <c r="D86" t="s">
        <v>130</v>
      </c>
      <c r="E86" t="s">
        <v>130</v>
      </c>
      <c r="F86" t="s">
        <v>130</v>
      </c>
      <c r="G86" t="s">
        <v>130</v>
      </c>
      <c r="H86" t="s">
        <v>130</v>
      </c>
      <c r="I86" t="s">
        <v>130</v>
      </c>
      <c r="J86" t="s">
        <v>130</v>
      </c>
      <c r="K86" t="s">
        <v>130</v>
      </c>
      <c r="L86" t="s">
        <v>130</v>
      </c>
      <c r="M86" t="s">
        <v>130</v>
      </c>
      <c r="N86" t="s">
        <v>130</v>
      </c>
      <c r="O86" t="s">
        <v>130</v>
      </c>
      <c r="P86" t="s">
        <v>130</v>
      </c>
      <c r="Q86" t="s">
        <v>130</v>
      </c>
    </row>
    <row r="87" spans="1:17" x14ac:dyDescent="0.35">
      <c r="A87" s="2" t="s">
        <v>79</v>
      </c>
      <c r="B87" t="s">
        <v>118</v>
      </c>
      <c r="C87" t="s">
        <v>131</v>
      </c>
      <c r="D87" t="s">
        <v>576</v>
      </c>
      <c r="E87" t="s">
        <v>124</v>
      </c>
      <c r="F87" t="s">
        <v>124</v>
      </c>
      <c r="G87" t="s">
        <v>620</v>
      </c>
      <c r="H87" t="s">
        <v>363</v>
      </c>
      <c r="I87" t="s">
        <v>190</v>
      </c>
      <c r="J87" t="s">
        <v>651</v>
      </c>
      <c r="K87" t="s">
        <v>158</v>
      </c>
      <c r="L87" t="s">
        <v>190</v>
      </c>
      <c r="M87" t="s">
        <v>190</v>
      </c>
      <c r="N87" t="s">
        <v>363</v>
      </c>
      <c r="O87" t="s">
        <v>158</v>
      </c>
      <c r="P87" t="s">
        <v>124</v>
      </c>
      <c r="Q87" t="s">
        <v>158</v>
      </c>
    </row>
    <row r="88" spans="1:17" x14ac:dyDescent="0.35">
      <c r="A88" s="1" t="s">
        <v>80</v>
      </c>
      <c r="B88" t="s">
        <v>939</v>
      </c>
      <c r="C88" t="s">
        <v>554</v>
      </c>
      <c r="D88" t="s">
        <v>577</v>
      </c>
      <c r="E88" t="s">
        <v>600</v>
      </c>
      <c r="F88" t="s">
        <v>1655</v>
      </c>
      <c r="G88" t="s">
        <v>621</v>
      </c>
      <c r="H88" t="s">
        <v>624</v>
      </c>
      <c r="I88" t="s">
        <v>2255</v>
      </c>
      <c r="J88" t="s">
        <v>652</v>
      </c>
      <c r="K88" t="s">
        <v>861</v>
      </c>
      <c r="L88" t="s">
        <v>675</v>
      </c>
      <c r="M88" t="s">
        <v>700</v>
      </c>
      <c r="N88" t="s">
        <v>913</v>
      </c>
      <c r="O88" t="s">
        <v>726</v>
      </c>
      <c r="P88" t="s">
        <v>747</v>
      </c>
      <c r="Q88" t="s">
        <v>768</v>
      </c>
    </row>
    <row r="89" spans="1:17" x14ac:dyDescent="0.35">
      <c r="A89" t="s">
        <v>81</v>
      </c>
      <c r="B89" t="s">
        <v>940</v>
      </c>
      <c r="C89" t="s">
        <v>118</v>
      </c>
      <c r="D89" t="s">
        <v>118</v>
      </c>
      <c r="E89" t="s">
        <v>118</v>
      </c>
      <c r="F89" t="s">
        <v>118</v>
      </c>
      <c r="G89" t="s">
        <v>118</v>
      </c>
      <c r="H89" t="s">
        <v>118</v>
      </c>
      <c r="I89" t="s">
        <v>118</v>
      </c>
      <c r="J89" t="s">
        <v>118</v>
      </c>
      <c r="K89" t="s">
        <v>118</v>
      </c>
      <c r="L89" t="s">
        <v>118</v>
      </c>
      <c r="M89" t="s">
        <v>118</v>
      </c>
      <c r="N89" t="s">
        <v>118</v>
      </c>
      <c r="O89" t="s">
        <v>118</v>
      </c>
      <c r="P89" t="s">
        <v>118</v>
      </c>
      <c r="Q89" t="s">
        <v>118</v>
      </c>
    </row>
    <row r="90" spans="1:17" x14ac:dyDescent="0.35">
      <c r="A90" s="1" t="s">
        <v>82</v>
      </c>
      <c r="B90" t="s">
        <v>941</v>
      </c>
      <c r="C90" t="s">
        <v>555</v>
      </c>
      <c r="D90" t="s">
        <v>578</v>
      </c>
      <c r="E90" t="s">
        <v>601</v>
      </c>
      <c r="F90" t="s">
        <v>1656</v>
      </c>
      <c r="G90" t="s">
        <v>622</v>
      </c>
      <c r="H90" t="s">
        <v>625</v>
      </c>
      <c r="I90" t="s">
        <v>2256</v>
      </c>
      <c r="J90" t="s">
        <v>653</v>
      </c>
      <c r="K90" t="s">
        <v>862</v>
      </c>
      <c r="L90" t="s">
        <v>676</v>
      </c>
      <c r="M90" t="s">
        <v>701</v>
      </c>
      <c r="N90" t="s">
        <v>914</v>
      </c>
      <c r="O90" t="s">
        <v>727</v>
      </c>
      <c r="P90" t="s">
        <v>748</v>
      </c>
      <c r="Q90" t="s">
        <v>769</v>
      </c>
    </row>
    <row r="91" spans="1:17" x14ac:dyDescent="0.35">
      <c r="A91" t="s">
        <v>83</v>
      </c>
      <c r="B91" t="s">
        <v>942</v>
      </c>
      <c r="C91" t="s">
        <v>118</v>
      </c>
      <c r="D91" t="s">
        <v>118</v>
      </c>
      <c r="E91" t="s">
        <v>118</v>
      </c>
      <c r="F91" t="s">
        <v>118</v>
      </c>
      <c r="G91" t="s">
        <v>118</v>
      </c>
      <c r="H91" t="s">
        <v>118</v>
      </c>
      <c r="I91" t="s">
        <v>118</v>
      </c>
      <c r="J91" t="s">
        <v>118</v>
      </c>
      <c r="K91" t="s">
        <v>118</v>
      </c>
      <c r="L91" t="s">
        <v>118</v>
      </c>
      <c r="M91" t="s">
        <v>118</v>
      </c>
      <c r="N91" t="s">
        <v>118</v>
      </c>
      <c r="O91" t="s">
        <v>118</v>
      </c>
      <c r="P91" t="s">
        <v>118</v>
      </c>
      <c r="Q91" t="s">
        <v>118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A7" sqref="A7"/>
    </sheetView>
  </sheetViews>
  <sheetFormatPr defaultRowHeight="22.5" x14ac:dyDescent="0.35"/>
  <cols>
    <col min="1" max="1" width="19.25" customWidth="1"/>
  </cols>
  <sheetData>
    <row r="1" spans="1:17" x14ac:dyDescent="0.35">
      <c r="A1" t="s">
        <v>0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</row>
    <row r="2" spans="1:17" ht="45" x14ac:dyDescent="0.35">
      <c r="A2" s="120" t="s">
        <v>3860</v>
      </c>
      <c r="B2" s="27">
        <v>528</v>
      </c>
      <c r="C2" s="27">
        <v>180</v>
      </c>
      <c r="D2" s="27">
        <v>30</v>
      </c>
      <c r="E2" s="28">
        <v>45</v>
      </c>
      <c r="F2" s="28">
        <v>30</v>
      </c>
      <c r="G2" s="28">
        <v>30</v>
      </c>
      <c r="H2" s="28">
        <v>48</v>
      </c>
      <c r="I2" s="28">
        <v>30</v>
      </c>
      <c r="J2" s="28">
        <v>30</v>
      </c>
      <c r="K2" s="28">
        <v>30</v>
      </c>
      <c r="L2" s="28">
        <v>34</v>
      </c>
      <c r="M2" s="28">
        <v>60</v>
      </c>
      <c r="N2" s="28">
        <v>10</v>
      </c>
      <c r="O2" s="28">
        <v>30</v>
      </c>
      <c r="P2" s="28">
        <v>10</v>
      </c>
      <c r="Q2" s="28">
        <v>10</v>
      </c>
    </row>
    <row r="3" spans="1:17" ht="45" x14ac:dyDescent="0.35">
      <c r="A3" s="120" t="s">
        <v>3861</v>
      </c>
      <c r="B3">
        <v>522</v>
      </c>
      <c r="C3">
        <v>180</v>
      </c>
      <c r="D3">
        <v>30</v>
      </c>
      <c r="E3">
        <v>60</v>
      </c>
      <c r="F3">
        <v>30</v>
      </c>
      <c r="G3">
        <v>30</v>
      </c>
      <c r="H3">
        <v>60</v>
      </c>
      <c r="I3">
        <v>30</v>
      </c>
      <c r="J3">
        <v>30</v>
      </c>
      <c r="K3">
        <v>30</v>
      </c>
      <c r="L3">
        <v>60</v>
      </c>
      <c r="M3">
        <v>60</v>
      </c>
      <c r="N3">
        <v>10</v>
      </c>
      <c r="O3">
        <v>30</v>
      </c>
      <c r="P3">
        <v>10</v>
      </c>
      <c r="Q3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9" sqref="I9:I91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102</v>
      </c>
    </row>
    <row r="2" spans="1:17" x14ac:dyDescent="0.35">
      <c r="A2" t="s">
        <v>0</v>
      </c>
      <c r="B2" t="s">
        <v>85</v>
      </c>
      <c r="C2" s="90" t="s">
        <v>86</v>
      </c>
      <c r="D2" t="s">
        <v>87</v>
      </c>
      <c r="E2" s="1" t="s">
        <v>88</v>
      </c>
      <c r="F2" t="s">
        <v>89</v>
      </c>
      <c r="G2" t="s">
        <v>90</v>
      </c>
      <c r="H2" s="90" t="s">
        <v>91</v>
      </c>
      <c r="I2" t="s">
        <v>92</v>
      </c>
      <c r="J2" s="1" t="s">
        <v>93</v>
      </c>
      <c r="K2" s="90" t="s">
        <v>94</v>
      </c>
      <c r="L2" s="1" t="s">
        <v>95</v>
      </c>
      <c r="M2" t="s">
        <v>96</v>
      </c>
      <c r="N2" s="1" t="s">
        <v>97</v>
      </c>
      <c r="O2" t="s">
        <v>98</v>
      </c>
      <c r="P2" t="s">
        <v>99</v>
      </c>
      <c r="Q2" t="s">
        <v>100</v>
      </c>
    </row>
    <row r="3" spans="1:17" x14ac:dyDescent="0.35">
      <c r="A3" s="26" t="s">
        <v>272</v>
      </c>
      <c r="B3" s="27">
        <v>532</v>
      </c>
      <c r="C3" s="27">
        <v>180</v>
      </c>
      <c r="D3" s="27">
        <v>30</v>
      </c>
      <c r="E3" s="28">
        <v>36</v>
      </c>
      <c r="F3" s="28">
        <v>36</v>
      </c>
      <c r="G3" s="28">
        <v>28</v>
      </c>
      <c r="H3" s="28">
        <v>40</v>
      </c>
      <c r="I3" s="28">
        <v>36</v>
      </c>
      <c r="J3" s="28">
        <v>30</v>
      </c>
      <c r="K3" s="28">
        <v>46</v>
      </c>
      <c r="L3" s="89">
        <v>30</v>
      </c>
      <c r="M3" s="28">
        <v>39</v>
      </c>
      <c r="N3" s="28">
        <v>10</v>
      </c>
      <c r="O3" s="28">
        <v>31</v>
      </c>
      <c r="P3" s="28">
        <v>22</v>
      </c>
      <c r="Q3" s="28">
        <v>14</v>
      </c>
    </row>
    <row r="4" spans="1:17" x14ac:dyDescent="0.35">
      <c r="A4" s="35" t="s">
        <v>116</v>
      </c>
      <c r="B4">
        <v>2965</v>
      </c>
      <c r="C4" s="24">
        <v>912</v>
      </c>
      <c r="D4" s="24">
        <v>193</v>
      </c>
      <c r="E4" s="24">
        <v>225</v>
      </c>
      <c r="F4" s="25">
        <v>189</v>
      </c>
      <c r="G4" s="25">
        <v>98</v>
      </c>
      <c r="H4" s="25">
        <v>335</v>
      </c>
      <c r="I4" s="25">
        <v>168</v>
      </c>
      <c r="J4" s="25">
        <v>193</v>
      </c>
      <c r="K4" s="25">
        <v>208</v>
      </c>
      <c r="L4" s="25">
        <v>93</v>
      </c>
      <c r="M4" s="25">
        <v>244</v>
      </c>
      <c r="N4" s="25">
        <v>56</v>
      </c>
      <c r="O4" s="25">
        <v>155</v>
      </c>
      <c r="P4" s="25">
        <v>72</v>
      </c>
      <c r="Q4" s="25">
        <v>47</v>
      </c>
    </row>
    <row r="5" spans="1:17" x14ac:dyDescent="0.35">
      <c r="A5" s="21" t="s">
        <v>300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35">
      <c r="A6" s="21" t="s">
        <v>301</v>
      </c>
      <c r="B6" s="24"/>
      <c r="C6" s="24">
        <v>11</v>
      </c>
      <c r="D6" s="24"/>
      <c r="E6" s="24"/>
      <c r="F6" s="24"/>
      <c r="G6" s="24">
        <v>1</v>
      </c>
      <c r="H6" s="24"/>
      <c r="I6" s="24">
        <v>4</v>
      </c>
      <c r="J6" s="24"/>
      <c r="K6" s="24"/>
      <c r="L6" s="24"/>
      <c r="M6" s="24"/>
      <c r="N6" s="24"/>
      <c r="O6" s="24">
        <v>9</v>
      </c>
      <c r="P6" s="24"/>
      <c r="Q6" s="24"/>
    </row>
    <row r="7" spans="1:17" x14ac:dyDescent="0.35">
      <c r="A7" s="21" t="s">
        <v>302</v>
      </c>
      <c r="B7" s="25"/>
      <c r="C7" s="24">
        <v>17</v>
      </c>
      <c r="D7" s="24">
        <v>1</v>
      </c>
      <c r="E7" s="24"/>
      <c r="F7" s="24"/>
      <c r="G7" s="25">
        <v>1</v>
      </c>
      <c r="H7" s="25"/>
      <c r="I7" s="25">
        <v>3</v>
      </c>
      <c r="J7" s="24"/>
      <c r="K7" s="25">
        <v>5</v>
      </c>
      <c r="L7" s="24"/>
      <c r="M7" s="24">
        <v>2</v>
      </c>
      <c r="N7" s="25">
        <v>8</v>
      </c>
      <c r="O7" s="25">
        <v>2</v>
      </c>
      <c r="P7" s="25">
        <v>3</v>
      </c>
      <c r="Q7" s="24"/>
    </row>
    <row r="8" spans="1:17" x14ac:dyDescent="0.35">
      <c r="A8" s="42" t="s">
        <v>522</v>
      </c>
      <c r="B8" s="25">
        <v>17022</v>
      </c>
      <c r="C8" s="25">
        <v>4897</v>
      </c>
      <c r="D8" s="25">
        <v>539</v>
      </c>
      <c r="E8" s="25">
        <v>823</v>
      </c>
      <c r="F8" s="25">
        <v>769</v>
      </c>
      <c r="G8" s="25">
        <v>401</v>
      </c>
      <c r="H8" s="25">
        <v>1135</v>
      </c>
      <c r="I8" s="25">
        <v>631</v>
      </c>
      <c r="J8" s="25">
        <v>589</v>
      </c>
      <c r="K8" s="25">
        <v>744</v>
      </c>
      <c r="L8" s="25">
        <v>378</v>
      </c>
      <c r="M8" s="25">
        <v>828</v>
      </c>
      <c r="N8" s="25">
        <v>171</v>
      </c>
      <c r="O8" s="25">
        <v>550</v>
      </c>
      <c r="P8" s="25">
        <v>263</v>
      </c>
      <c r="Q8" s="25">
        <v>165</v>
      </c>
    </row>
    <row r="9" spans="1:17" x14ac:dyDescent="0.35">
      <c r="A9" t="s">
        <v>1</v>
      </c>
      <c r="B9" t="s">
        <v>84</v>
      </c>
      <c r="C9" t="s">
        <v>84</v>
      </c>
      <c r="D9" t="s">
        <v>84</v>
      </c>
      <c r="E9" t="s">
        <v>84</v>
      </c>
      <c r="F9" t="s">
        <v>84</v>
      </c>
      <c r="G9" t="s">
        <v>84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t="s">
        <v>84</v>
      </c>
      <c r="O9" t="s">
        <v>84</v>
      </c>
      <c r="P9" t="s">
        <v>84</v>
      </c>
      <c r="Q9" t="s">
        <v>84</v>
      </c>
    </row>
    <row r="10" spans="1:17" x14ac:dyDescent="0.35">
      <c r="A10" s="1" t="s">
        <v>2</v>
      </c>
      <c r="B10" t="s">
        <v>1161</v>
      </c>
      <c r="C10" t="s">
        <v>371</v>
      </c>
      <c r="D10" t="s">
        <v>963</v>
      </c>
      <c r="E10" t="s">
        <v>1269</v>
      </c>
      <c r="F10" t="s">
        <v>656</v>
      </c>
      <c r="G10" t="s">
        <v>118</v>
      </c>
      <c r="H10" t="s">
        <v>962</v>
      </c>
      <c r="I10" t="s">
        <v>1184</v>
      </c>
      <c r="J10" t="s">
        <v>637</v>
      </c>
      <c r="K10" t="s">
        <v>583</v>
      </c>
      <c r="L10" t="s">
        <v>989</v>
      </c>
      <c r="M10" t="s">
        <v>1033</v>
      </c>
      <c r="N10" t="s">
        <v>118</v>
      </c>
      <c r="O10" t="s">
        <v>709</v>
      </c>
      <c r="P10" t="s">
        <v>902</v>
      </c>
      <c r="Q10" t="s">
        <v>118</v>
      </c>
    </row>
    <row r="11" spans="1:17" x14ac:dyDescent="0.35">
      <c r="A11" t="s">
        <v>3</v>
      </c>
      <c r="B11" t="s">
        <v>1162</v>
      </c>
      <c r="C11" t="s">
        <v>118</v>
      </c>
      <c r="D11" t="s">
        <v>118</v>
      </c>
      <c r="E11" t="s">
        <v>118</v>
      </c>
      <c r="F11" t="s">
        <v>118</v>
      </c>
      <c r="G11" t="s">
        <v>118</v>
      </c>
      <c r="H11" t="s">
        <v>118</v>
      </c>
      <c r="I11" t="s">
        <v>118</v>
      </c>
      <c r="J11" t="s">
        <v>118</v>
      </c>
      <c r="K11" t="s">
        <v>118</v>
      </c>
      <c r="L11" t="s">
        <v>118</v>
      </c>
      <c r="M11" t="s">
        <v>118</v>
      </c>
      <c r="N11" t="s">
        <v>118</v>
      </c>
      <c r="O11" t="s">
        <v>118</v>
      </c>
      <c r="P11" t="s">
        <v>118</v>
      </c>
      <c r="Q11" t="s">
        <v>118</v>
      </c>
    </row>
    <row r="12" spans="1:17" x14ac:dyDescent="0.35">
      <c r="A12" t="s">
        <v>4</v>
      </c>
      <c r="B12" t="s">
        <v>1163</v>
      </c>
      <c r="C12" t="s">
        <v>1119</v>
      </c>
      <c r="D12" t="s">
        <v>127</v>
      </c>
      <c r="E12" t="s">
        <v>132</v>
      </c>
      <c r="F12" t="s">
        <v>223</v>
      </c>
      <c r="G12" t="s">
        <v>118</v>
      </c>
      <c r="H12" t="s">
        <v>246</v>
      </c>
      <c r="I12" t="s">
        <v>118</v>
      </c>
      <c r="J12" t="s">
        <v>118</v>
      </c>
      <c r="K12" t="s">
        <v>223</v>
      </c>
      <c r="L12" t="s">
        <v>118</v>
      </c>
      <c r="M12" t="s">
        <v>118</v>
      </c>
      <c r="N12" t="s">
        <v>118</v>
      </c>
      <c r="O12" t="s">
        <v>118</v>
      </c>
      <c r="P12" t="s">
        <v>132</v>
      </c>
      <c r="Q12" t="s">
        <v>118</v>
      </c>
    </row>
    <row r="13" spans="1:17" x14ac:dyDescent="0.35">
      <c r="A13" t="s">
        <v>5</v>
      </c>
      <c r="B13" t="s">
        <v>1164</v>
      </c>
      <c r="C13" t="s">
        <v>828</v>
      </c>
      <c r="D13" t="s">
        <v>223</v>
      </c>
      <c r="E13" t="s">
        <v>118</v>
      </c>
      <c r="F13" t="s">
        <v>118</v>
      </c>
      <c r="G13" t="s">
        <v>118</v>
      </c>
      <c r="H13" t="s">
        <v>118</v>
      </c>
      <c r="I13" t="s">
        <v>118</v>
      </c>
      <c r="J13" t="s">
        <v>118</v>
      </c>
      <c r="K13" t="s">
        <v>118</v>
      </c>
      <c r="L13" t="s">
        <v>118</v>
      </c>
      <c r="M13" t="s">
        <v>118</v>
      </c>
      <c r="N13" t="s">
        <v>118</v>
      </c>
      <c r="O13" t="s">
        <v>118</v>
      </c>
      <c r="P13" t="s">
        <v>118</v>
      </c>
      <c r="Q13" t="s">
        <v>118</v>
      </c>
    </row>
    <row r="14" spans="1:17" x14ac:dyDescent="0.35">
      <c r="A14" t="s">
        <v>6</v>
      </c>
      <c r="B14" t="s">
        <v>118</v>
      </c>
      <c r="C14" t="s">
        <v>118</v>
      </c>
      <c r="D14" t="s">
        <v>118</v>
      </c>
      <c r="E14" t="s">
        <v>118</v>
      </c>
      <c r="F14" t="s">
        <v>118</v>
      </c>
      <c r="G14" t="s">
        <v>118</v>
      </c>
      <c r="H14" t="s">
        <v>118</v>
      </c>
      <c r="I14" t="s">
        <v>118</v>
      </c>
      <c r="J14" t="s">
        <v>118</v>
      </c>
      <c r="K14" t="s">
        <v>118</v>
      </c>
      <c r="L14" t="s">
        <v>118</v>
      </c>
      <c r="M14" t="s">
        <v>118</v>
      </c>
      <c r="N14" t="s">
        <v>118</v>
      </c>
      <c r="O14" t="s">
        <v>118</v>
      </c>
      <c r="P14" t="s">
        <v>118</v>
      </c>
      <c r="Q14" t="s">
        <v>118</v>
      </c>
    </row>
    <row r="15" spans="1:17" x14ac:dyDescent="0.35">
      <c r="A15" t="s">
        <v>7</v>
      </c>
      <c r="B15" t="s">
        <v>223</v>
      </c>
      <c r="C15" t="s">
        <v>118</v>
      </c>
      <c r="D15" t="s">
        <v>118</v>
      </c>
      <c r="E15" t="s">
        <v>118</v>
      </c>
      <c r="F15" t="s">
        <v>118</v>
      </c>
      <c r="G15" t="s">
        <v>118</v>
      </c>
      <c r="H15" t="s">
        <v>118</v>
      </c>
      <c r="I15" t="s">
        <v>118</v>
      </c>
      <c r="J15" t="s">
        <v>118</v>
      </c>
      <c r="K15" t="s">
        <v>118</v>
      </c>
      <c r="L15" t="s">
        <v>118</v>
      </c>
      <c r="M15" t="s">
        <v>118</v>
      </c>
      <c r="N15" t="s">
        <v>118</v>
      </c>
      <c r="O15" t="s">
        <v>118</v>
      </c>
      <c r="P15" t="s">
        <v>118</v>
      </c>
      <c r="Q15" t="s">
        <v>118</v>
      </c>
    </row>
    <row r="16" spans="1:17" x14ac:dyDescent="0.35">
      <c r="A16" t="s">
        <v>8</v>
      </c>
      <c r="B16" t="s">
        <v>118</v>
      </c>
      <c r="C16" t="s">
        <v>118</v>
      </c>
      <c r="D16" t="s">
        <v>118</v>
      </c>
      <c r="E16" t="s">
        <v>118</v>
      </c>
      <c r="F16" t="s">
        <v>118</v>
      </c>
      <c r="G16" t="s">
        <v>118</v>
      </c>
      <c r="H16" t="s">
        <v>118</v>
      </c>
      <c r="I16" t="s">
        <v>118</v>
      </c>
      <c r="J16" t="s">
        <v>118</v>
      </c>
      <c r="K16" t="s">
        <v>118</v>
      </c>
      <c r="L16" t="s">
        <v>118</v>
      </c>
      <c r="M16" t="s">
        <v>118</v>
      </c>
      <c r="N16" t="s">
        <v>118</v>
      </c>
      <c r="O16" t="s">
        <v>118</v>
      </c>
      <c r="P16" t="s">
        <v>118</v>
      </c>
      <c r="Q16" t="s">
        <v>118</v>
      </c>
    </row>
    <row r="17" spans="1:17" x14ac:dyDescent="0.35">
      <c r="A17" s="1" t="s">
        <v>9</v>
      </c>
      <c r="B17" t="s">
        <v>595</v>
      </c>
      <c r="C17" t="s">
        <v>1120</v>
      </c>
      <c r="D17" t="s">
        <v>964</v>
      </c>
      <c r="E17" t="s">
        <v>193</v>
      </c>
      <c r="F17" t="s">
        <v>1657</v>
      </c>
      <c r="G17" t="s">
        <v>994</v>
      </c>
      <c r="H17" t="s">
        <v>1290</v>
      </c>
      <c r="I17" t="s">
        <v>1144</v>
      </c>
      <c r="J17" t="s">
        <v>1140</v>
      </c>
      <c r="K17" t="s">
        <v>839</v>
      </c>
      <c r="L17" t="s">
        <v>989</v>
      </c>
      <c r="M17" t="s">
        <v>370</v>
      </c>
      <c r="N17" t="s">
        <v>121</v>
      </c>
      <c r="O17" t="s">
        <v>1060</v>
      </c>
      <c r="P17" t="s">
        <v>1030</v>
      </c>
      <c r="Q17" t="s">
        <v>118</v>
      </c>
    </row>
    <row r="18" spans="1:17" x14ac:dyDescent="0.35">
      <c r="A18" t="s">
        <v>10</v>
      </c>
      <c r="B18" t="s">
        <v>1165</v>
      </c>
      <c r="C18" t="s">
        <v>1255</v>
      </c>
      <c r="D18" t="s">
        <v>209</v>
      </c>
      <c r="E18" t="s">
        <v>118</v>
      </c>
      <c r="F18" t="s">
        <v>209</v>
      </c>
      <c r="G18" t="s">
        <v>118</v>
      </c>
      <c r="H18" t="s">
        <v>118</v>
      </c>
      <c r="I18" t="s">
        <v>118</v>
      </c>
      <c r="J18" t="s">
        <v>118</v>
      </c>
      <c r="K18" t="s">
        <v>118</v>
      </c>
      <c r="L18" t="s">
        <v>118</v>
      </c>
      <c r="M18" t="s">
        <v>118</v>
      </c>
      <c r="N18" t="s">
        <v>118</v>
      </c>
      <c r="O18" t="s">
        <v>118</v>
      </c>
      <c r="P18" t="s">
        <v>550</v>
      </c>
      <c r="Q18" t="s">
        <v>118</v>
      </c>
    </row>
    <row r="19" spans="1:17" x14ac:dyDescent="0.35">
      <c r="A19" t="s">
        <v>11</v>
      </c>
      <c r="B19" t="s">
        <v>1166</v>
      </c>
      <c r="C19" t="s">
        <v>118</v>
      </c>
      <c r="D19" t="s">
        <v>118</v>
      </c>
      <c r="E19" t="s">
        <v>118</v>
      </c>
      <c r="F19" t="s">
        <v>118</v>
      </c>
      <c r="G19" t="s">
        <v>118</v>
      </c>
      <c r="H19" t="s">
        <v>118</v>
      </c>
      <c r="I19" t="s">
        <v>118</v>
      </c>
      <c r="J19" t="s">
        <v>118</v>
      </c>
      <c r="K19" t="s">
        <v>118</v>
      </c>
      <c r="L19" t="s">
        <v>118</v>
      </c>
      <c r="M19" t="s">
        <v>118</v>
      </c>
      <c r="N19" t="s">
        <v>118</v>
      </c>
      <c r="O19" t="s">
        <v>118</v>
      </c>
      <c r="P19" t="s">
        <v>118</v>
      </c>
      <c r="Q19" t="s">
        <v>118</v>
      </c>
    </row>
    <row r="20" spans="1:17" x14ac:dyDescent="0.35">
      <c r="A20" t="s">
        <v>12</v>
      </c>
      <c r="B20" t="s">
        <v>1167</v>
      </c>
      <c r="C20" t="s">
        <v>133</v>
      </c>
      <c r="D20" t="s">
        <v>118</v>
      </c>
      <c r="E20" t="s">
        <v>118</v>
      </c>
      <c r="F20" t="s">
        <v>118</v>
      </c>
      <c r="G20" t="s">
        <v>118</v>
      </c>
      <c r="H20" t="s">
        <v>118</v>
      </c>
      <c r="I20" t="s">
        <v>118</v>
      </c>
      <c r="J20" t="s">
        <v>118</v>
      </c>
      <c r="K20" t="s">
        <v>118</v>
      </c>
      <c r="L20" t="s">
        <v>209</v>
      </c>
      <c r="M20" t="s">
        <v>163</v>
      </c>
      <c r="N20" t="s">
        <v>118</v>
      </c>
      <c r="O20" t="s">
        <v>118</v>
      </c>
      <c r="P20" t="s">
        <v>118</v>
      </c>
      <c r="Q20" t="s">
        <v>118</v>
      </c>
    </row>
    <row r="21" spans="1:17" x14ac:dyDescent="0.35">
      <c r="A21" t="s">
        <v>13</v>
      </c>
      <c r="B21" t="s">
        <v>1168</v>
      </c>
      <c r="C21" t="s">
        <v>217</v>
      </c>
      <c r="D21" t="s">
        <v>118</v>
      </c>
      <c r="E21" t="s">
        <v>118</v>
      </c>
      <c r="F21" t="s">
        <v>118</v>
      </c>
      <c r="G21" t="s">
        <v>118</v>
      </c>
      <c r="H21" t="s">
        <v>118</v>
      </c>
      <c r="I21" t="s">
        <v>118</v>
      </c>
      <c r="J21" t="s">
        <v>118</v>
      </c>
      <c r="K21" t="s">
        <v>118</v>
      </c>
      <c r="L21" t="s">
        <v>118</v>
      </c>
      <c r="M21" t="s">
        <v>118</v>
      </c>
      <c r="N21" t="s">
        <v>118</v>
      </c>
      <c r="O21" t="s">
        <v>118</v>
      </c>
      <c r="P21" t="s">
        <v>118</v>
      </c>
      <c r="Q21" t="s">
        <v>118</v>
      </c>
    </row>
    <row r="22" spans="1:17" x14ac:dyDescent="0.35">
      <c r="A22" t="s">
        <v>14</v>
      </c>
      <c r="B22" t="s">
        <v>1169</v>
      </c>
      <c r="C22" t="s">
        <v>134</v>
      </c>
      <c r="D22" t="s">
        <v>134</v>
      </c>
      <c r="E22" t="s">
        <v>134</v>
      </c>
      <c r="F22" t="s">
        <v>134</v>
      </c>
      <c r="G22" t="s">
        <v>134</v>
      </c>
      <c r="H22" t="s">
        <v>134</v>
      </c>
      <c r="I22" t="s">
        <v>134</v>
      </c>
      <c r="J22" t="s">
        <v>134</v>
      </c>
      <c r="K22" t="s">
        <v>134</v>
      </c>
      <c r="L22" t="s">
        <v>134</v>
      </c>
      <c r="M22" t="s">
        <v>134</v>
      </c>
      <c r="N22" t="s">
        <v>134</v>
      </c>
      <c r="O22" t="s">
        <v>134</v>
      </c>
      <c r="P22" t="s">
        <v>134</v>
      </c>
      <c r="Q22" t="s">
        <v>134</v>
      </c>
    </row>
    <row r="23" spans="1:17" x14ac:dyDescent="0.35">
      <c r="A23" t="s">
        <v>15</v>
      </c>
      <c r="B23" t="s">
        <v>1170</v>
      </c>
      <c r="C23" t="s">
        <v>1121</v>
      </c>
      <c r="D23" t="s">
        <v>965</v>
      </c>
      <c r="E23" t="s">
        <v>1270</v>
      </c>
      <c r="F23" t="s">
        <v>1658</v>
      </c>
      <c r="G23" t="s">
        <v>995</v>
      </c>
      <c r="H23" t="s">
        <v>1291</v>
      </c>
      <c r="I23" t="s">
        <v>2257</v>
      </c>
      <c r="J23" t="s">
        <v>1141</v>
      </c>
      <c r="K23" t="s">
        <v>128</v>
      </c>
      <c r="L23" t="s">
        <v>1208</v>
      </c>
      <c r="M23" t="s">
        <v>1034</v>
      </c>
      <c r="N23" t="s">
        <v>1221</v>
      </c>
      <c r="O23" t="s">
        <v>1061</v>
      </c>
      <c r="P23" t="s">
        <v>429</v>
      </c>
      <c r="Q23" t="s">
        <v>1101</v>
      </c>
    </row>
    <row r="24" spans="1:17" x14ac:dyDescent="0.35">
      <c r="A24" t="s">
        <v>16</v>
      </c>
      <c r="B24" t="s">
        <v>1171</v>
      </c>
      <c r="C24" t="s">
        <v>1016</v>
      </c>
      <c r="D24" t="s">
        <v>966</v>
      </c>
      <c r="E24" t="s">
        <v>1093</v>
      </c>
      <c r="F24" t="s">
        <v>230</v>
      </c>
      <c r="G24" t="s">
        <v>988</v>
      </c>
      <c r="H24" t="s">
        <v>1292</v>
      </c>
      <c r="I24" t="s">
        <v>120</v>
      </c>
      <c r="J24" t="s">
        <v>964</v>
      </c>
      <c r="K24" t="s">
        <v>839</v>
      </c>
      <c r="L24" t="s">
        <v>118</v>
      </c>
      <c r="M24" t="s">
        <v>1033</v>
      </c>
      <c r="N24" t="s">
        <v>1222</v>
      </c>
      <c r="O24" t="s">
        <v>586</v>
      </c>
      <c r="P24" t="s">
        <v>991</v>
      </c>
      <c r="Q24" t="s">
        <v>1102</v>
      </c>
    </row>
    <row r="25" spans="1:17" x14ac:dyDescent="0.35">
      <c r="A25" t="s">
        <v>17</v>
      </c>
      <c r="B25" t="s">
        <v>84</v>
      </c>
      <c r="C25" t="s">
        <v>84</v>
      </c>
      <c r="D25" t="s">
        <v>84</v>
      </c>
      <c r="E25" t="s">
        <v>84</v>
      </c>
      <c r="F25" t="s">
        <v>84</v>
      </c>
      <c r="G25" t="s">
        <v>84</v>
      </c>
      <c r="H25" t="s">
        <v>84</v>
      </c>
      <c r="I25" t="s">
        <v>84</v>
      </c>
      <c r="J25" t="s">
        <v>84</v>
      </c>
      <c r="K25" t="s">
        <v>84</v>
      </c>
      <c r="L25" t="s">
        <v>84</v>
      </c>
      <c r="M25" t="s">
        <v>84</v>
      </c>
      <c r="N25" t="s">
        <v>84</v>
      </c>
      <c r="O25" t="s">
        <v>84</v>
      </c>
      <c r="P25" t="s">
        <v>84</v>
      </c>
      <c r="Q25" t="s">
        <v>84</v>
      </c>
    </row>
    <row r="26" spans="1:17" x14ac:dyDescent="0.35">
      <c r="A26" t="s">
        <v>18</v>
      </c>
      <c r="B26" t="s">
        <v>281</v>
      </c>
      <c r="C26" t="s">
        <v>84</v>
      </c>
      <c r="D26" t="s">
        <v>84</v>
      </c>
      <c r="E26" t="s">
        <v>84</v>
      </c>
      <c r="F26" t="s">
        <v>84</v>
      </c>
      <c r="G26" t="s">
        <v>84</v>
      </c>
      <c r="H26" t="s">
        <v>84</v>
      </c>
      <c r="I26" t="s">
        <v>84</v>
      </c>
      <c r="J26" t="s">
        <v>84</v>
      </c>
      <c r="K26" t="s">
        <v>84</v>
      </c>
      <c r="L26" t="s">
        <v>84</v>
      </c>
      <c r="M26" t="s">
        <v>84</v>
      </c>
      <c r="N26" t="s">
        <v>84</v>
      </c>
      <c r="O26" t="s">
        <v>84</v>
      </c>
      <c r="P26" t="s">
        <v>84</v>
      </c>
      <c r="Q26" t="s">
        <v>84</v>
      </c>
    </row>
    <row r="27" spans="1:17" x14ac:dyDescent="0.35">
      <c r="A27" t="s">
        <v>19</v>
      </c>
      <c r="B27" t="s">
        <v>84</v>
      </c>
      <c r="C27" t="s">
        <v>84</v>
      </c>
      <c r="D27" t="s">
        <v>84</v>
      </c>
      <c r="E27" t="s">
        <v>84</v>
      </c>
      <c r="F27" t="s">
        <v>84</v>
      </c>
      <c r="G27" t="s">
        <v>84</v>
      </c>
      <c r="H27" t="s">
        <v>84</v>
      </c>
      <c r="I27" t="s">
        <v>84</v>
      </c>
      <c r="J27" t="s">
        <v>84</v>
      </c>
      <c r="K27" t="s">
        <v>84</v>
      </c>
      <c r="L27" t="s">
        <v>84</v>
      </c>
      <c r="M27" t="s">
        <v>84</v>
      </c>
      <c r="N27" t="s">
        <v>84</v>
      </c>
      <c r="O27" t="s">
        <v>84</v>
      </c>
      <c r="P27" t="s">
        <v>84</v>
      </c>
      <c r="Q27" t="s">
        <v>84</v>
      </c>
    </row>
    <row r="28" spans="1:17" x14ac:dyDescent="0.35">
      <c r="A28" s="1" t="s">
        <v>20</v>
      </c>
      <c r="B28" t="s">
        <v>118</v>
      </c>
      <c r="C28" t="s">
        <v>118</v>
      </c>
      <c r="D28" t="s">
        <v>118</v>
      </c>
      <c r="E28" t="s">
        <v>118</v>
      </c>
      <c r="F28" t="s">
        <v>118</v>
      </c>
      <c r="G28" t="s">
        <v>118</v>
      </c>
      <c r="H28" t="s">
        <v>118</v>
      </c>
      <c r="I28" t="s">
        <v>118</v>
      </c>
      <c r="J28" t="s">
        <v>118</v>
      </c>
      <c r="K28" t="s">
        <v>118</v>
      </c>
      <c r="L28" t="s">
        <v>118</v>
      </c>
      <c r="M28" t="s">
        <v>118</v>
      </c>
      <c r="N28" t="s">
        <v>118</v>
      </c>
      <c r="O28" t="s">
        <v>118</v>
      </c>
      <c r="P28" t="s">
        <v>118</v>
      </c>
      <c r="Q28" t="s">
        <v>118</v>
      </c>
    </row>
    <row r="29" spans="1:17" x14ac:dyDescent="0.35">
      <c r="A29" s="1" t="s">
        <v>21</v>
      </c>
      <c r="B29" t="s">
        <v>1172</v>
      </c>
      <c r="C29" t="s">
        <v>217</v>
      </c>
      <c r="D29" t="s">
        <v>118</v>
      </c>
      <c r="E29" t="s">
        <v>118</v>
      </c>
      <c r="F29" t="s">
        <v>118</v>
      </c>
      <c r="G29" t="s">
        <v>118</v>
      </c>
      <c r="H29" t="s">
        <v>118</v>
      </c>
      <c r="I29" t="s">
        <v>118</v>
      </c>
      <c r="J29" t="s">
        <v>118</v>
      </c>
      <c r="K29" t="s">
        <v>118</v>
      </c>
      <c r="L29" t="s">
        <v>118</v>
      </c>
      <c r="M29" t="s">
        <v>118</v>
      </c>
      <c r="N29" t="s">
        <v>118</v>
      </c>
      <c r="O29" t="s">
        <v>118</v>
      </c>
      <c r="P29" t="s">
        <v>118</v>
      </c>
      <c r="Q29" t="s">
        <v>118</v>
      </c>
    </row>
    <row r="30" spans="1:17" x14ac:dyDescent="0.35">
      <c r="A30" s="1" t="s">
        <v>22</v>
      </c>
      <c r="B30" t="s">
        <v>1173</v>
      </c>
      <c r="C30" t="s">
        <v>118</v>
      </c>
      <c r="D30" t="s">
        <v>118</v>
      </c>
      <c r="E30" t="s">
        <v>118</v>
      </c>
      <c r="F30" t="s">
        <v>118</v>
      </c>
      <c r="G30" t="s">
        <v>118</v>
      </c>
      <c r="H30" t="s">
        <v>118</v>
      </c>
      <c r="I30" t="s">
        <v>118</v>
      </c>
      <c r="J30" t="s">
        <v>118</v>
      </c>
      <c r="K30" t="s">
        <v>118</v>
      </c>
      <c r="L30" t="s">
        <v>118</v>
      </c>
      <c r="M30" t="s">
        <v>118</v>
      </c>
      <c r="N30" t="s">
        <v>118</v>
      </c>
      <c r="O30" t="s">
        <v>118</v>
      </c>
      <c r="P30" t="s">
        <v>118</v>
      </c>
      <c r="Q30" t="s">
        <v>118</v>
      </c>
    </row>
    <row r="31" spans="1:17" x14ac:dyDescent="0.35">
      <c r="A31" t="s">
        <v>23</v>
      </c>
      <c r="B31" t="s">
        <v>1174</v>
      </c>
      <c r="C31" t="s">
        <v>217</v>
      </c>
      <c r="D31" t="s">
        <v>118</v>
      </c>
      <c r="E31" t="s">
        <v>118</v>
      </c>
      <c r="F31" t="s">
        <v>118</v>
      </c>
      <c r="G31" t="s">
        <v>118</v>
      </c>
      <c r="H31" t="s">
        <v>1017</v>
      </c>
      <c r="I31" t="s">
        <v>118</v>
      </c>
      <c r="J31" t="s">
        <v>118</v>
      </c>
      <c r="K31" t="s">
        <v>118</v>
      </c>
      <c r="L31" t="s">
        <v>118</v>
      </c>
      <c r="M31" t="s">
        <v>118</v>
      </c>
      <c r="N31" t="s">
        <v>118</v>
      </c>
      <c r="O31" t="s">
        <v>118</v>
      </c>
      <c r="P31" t="s">
        <v>118</v>
      </c>
      <c r="Q31" t="s">
        <v>118</v>
      </c>
    </row>
    <row r="32" spans="1:17" x14ac:dyDescent="0.35">
      <c r="A32" t="s">
        <v>24</v>
      </c>
      <c r="B32" t="s">
        <v>1175</v>
      </c>
      <c r="C32" t="s">
        <v>1122</v>
      </c>
      <c r="D32" t="s">
        <v>118</v>
      </c>
      <c r="E32" t="s">
        <v>119</v>
      </c>
      <c r="F32" t="s">
        <v>118</v>
      </c>
      <c r="G32" t="s">
        <v>118</v>
      </c>
      <c r="H32" t="s">
        <v>1018</v>
      </c>
      <c r="I32" t="s">
        <v>438</v>
      </c>
      <c r="J32" t="s">
        <v>246</v>
      </c>
      <c r="K32" t="s">
        <v>246</v>
      </c>
      <c r="L32" t="s">
        <v>118</v>
      </c>
      <c r="M32" t="s">
        <v>1035</v>
      </c>
      <c r="N32" t="s">
        <v>118</v>
      </c>
      <c r="O32" t="s">
        <v>118</v>
      </c>
      <c r="P32" t="s">
        <v>118</v>
      </c>
      <c r="Q32" t="s">
        <v>118</v>
      </c>
    </row>
    <row r="33" spans="1:17" x14ac:dyDescent="0.35">
      <c r="A33" t="s">
        <v>25</v>
      </c>
      <c r="B33" t="s">
        <v>1176</v>
      </c>
      <c r="C33" t="s">
        <v>1123</v>
      </c>
      <c r="D33" t="s">
        <v>118</v>
      </c>
      <c r="E33" t="s">
        <v>118</v>
      </c>
      <c r="F33" t="s">
        <v>118</v>
      </c>
      <c r="G33" t="s">
        <v>118</v>
      </c>
      <c r="H33" t="s">
        <v>118</v>
      </c>
      <c r="I33" t="s">
        <v>118</v>
      </c>
      <c r="J33" t="s">
        <v>118</v>
      </c>
      <c r="K33" t="s">
        <v>118</v>
      </c>
      <c r="L33" t="s">
        <v>118</v>
      </c>
      <c r="M33" t="s">
        <v>118</v>
      </c>
      <c r="N33" t="s">
        <v>118</v>
      </c>
      <c r="O33" t="s">
        <v>118</v>
      </c>
      <c r="P33" t="s">
        <v>118</v>
      </c>
      <c r="Q33" t="s">
        <v>118</v>
      </c>
    </row>
    <row r="34" spans="1:17" x14ac:dyDescent="0.35">
      <c r="A34" t="s">
        <v>26</v>
      </c>
      <c r="B34" t="s">
        <v>118</v>
      </c>
      <c r="C34" t="s">
        <v>118</v>
      </c>
      <c r="D34" t="s">
        <v>118</v>
      </c>
      <c r="E34" t="s">
        <v>118</v>
      </c>
      <c r="F34" t="s">
        <v>118</v>
      </c>
      <c r="G34" t="s">
        <v>118</v>
      </c>
      <c r="H34" t="s">
        <v>118</v>
      </c>
      <c r="I34" t="s">
        <v>118</v>
      </c>
      <c r="J34" t="s">
        <v>118</v>
      </c>
      <c r="K34" t="s">
        <v>118</v>
      </c>
      <c r="L34" t="s">
        <v>118</v>
      </c>
      <c r="M34" t="s">
        <v>118</v>
      </c>
      <c r="N34" t="s">
        <v>118</v>
      </c>
      <c r="O34" t="s">
        <v>118</v>
      </c>
      <c r="P34" t="s">
        <v>118</v>
      </c>
      <c r="Q34" t="s">
        <v>118</v>
      </c>
    </row>
    <row r="35" spans="1:17" x14ac:dyDescent="0.35">
      <c r="A35" t="s">
        <v>27</v>
      </c>
      <c r="B35" t="s">
        <v>84</v>
      </c>
      <c r="C35" t="s">
        <v>84</v>
      </c>
      <c r="D35" t="s">
        <v>84</v>
      </c>
      <c r="E35" t="s">
        <v>84</v>
      </c>
      <c r="F35" t="s">
        <v>84</v>
      </c>
      <c r="G35" t="s">
        <v>84</v>
      </c>
      <c r="H35" t="s">
        <v>84</v>
      </c>
      <c r="I35" t="s">
        <v>84</v>
      </c>
      <c r="J35" t="s">
        <v>84</v>
      </c>
      <c r="K35" t="s">
        <v>84</v>
      </c>
      <c r="L35" t="s">
        <v>84</v>
      </c>
      <c r="M35" t="s">
        <v>84</v>
      </c>
      <c r="N35" t="s">
        <v>84</v>
      </c>
      <c r="O35" t="s">
        <v>84</v>
      </c>
      <c r="P35" t="s">
        <v>84</v>
      </c>
      <c r="Q35" t="s">
        <v>84</v>
      </c>
    </row>
    <row r="36" spans="1:17" x14ac:dyDescent="0.35">
      <c r="A36" s="1" t="s">
        <v>28</v>
      </c>
      <c r="B36" t="s">
        <v>1177</v>
      </c>
      <c r="C36" t="s">
        <v>1256</v>
      </c>
      <c r="D36" t="s">
        <v>967</v>
      </c>
      <c r="E36" t="s">
        <v>1271</v>
      </c>
      <c r="F36" t="s">
        <v>1659</v>
      </c>
      <c r="G36" t="s">
        <v>996</v>
      </c>
      <c r="H36" t="s">
        <v>1293</v>
      </c>
      <c r="I36" t="s">
        <v>2258</v>
      </c>
      <c r="J36" t="s">
        <v>1142</v>
      </c>
      <c r="K36" t="s">
        <v>1237</v>
      </c>
      <c r="L36" t="s">
        <v>753</v>
      </c>
      <c r="M36" t="s">
        <v>1036</v>
      </c>
      <c r="N36" t="s">
        <v>1223</v>
      </c>
      <c r="O36" t="s">
        <v>1062</v>
      </c>
      <c r="P36" t="s">
        <v>1082</v>
      </c>
      <c r="Q36" t="s">
        <v>1103</v>
      </c>
    </row>
    <row r="37" spans="1:17" x14ac:dyDescent="0.35">
      <c r="A37" s="1" t="s">
        <v>29</v>
      </c>
      <c r="B37" t="s">
        <v>1178</v>
      </c>
      <c r="C37" t="s">
        <v>1257</v>
      </c>
      <c r="D37" t="s">
        <v>968</v>
      </c>
      <c r="E37" t="s">
        <v>1272</v>
      </c>
      <c r="F37" t="s">
        <v>1660</v>
      </c>
      <c r="G37" t="s">
        <v>997</v>
      </c>
      <c r="H37" t="s">
        <v>1294</v>
      </c>
      <c r="I37" t="s">
        <v>2259</v>
      </c>
      <c r="J37" t="s">
        <v>400</v>
      </c>
      <c r="K37" t="s">
        <v>1238</v>
      </c>
      <c r="L37" t="s">
        <v>261</v>
      </c>
      <c r="M37" t="s">
        <v>1037</v>
      </c>
      <c r="N37" t="s">
        <v>1224</v>
      </c>
      <c r="O37" t="s">
        <v>1063</v>
      </c>
      <c r="P37" t="s">
        <v>1083</v>
      </c>
      <c r="Q37" t="s">
        <v>1104</v>
      </c>
    </row>
    <row r="38" spans="1:17" x14ac:dyDescent="0.35">
      <c r="A38" t="s">
        <v>30</v>
      </c>
      <c r="B38" t="s">
        <v>132</v>
      </c>
      <c r="C38" t="s">
        <v>1258</v>
      </c>
      <c r="D38" t="s">
        <v>969</v>
      </c>
      <c r="E38" t="s">
        <v>1273</v>
      </c>
      <c r="F38" t="s">
        <v>1661</v>
      </c>
      <c r="G38" t="s">
        <v>998</v>
      </c>
      <c r="H38" t="s">
        <v>1295</v>
      </c>
      <c r="I38" t="s">
        <v>2260</v>
      </c>
      <c r="J38" t="s">
        <v>1143</v>
      </c>
      <c r="K38" t="s">
        <v>1239</v>
      </c>
      <c r="L38" t="s">
        <v>1209</v>
      </c>
      <c r="M38" t="s">
        <v>1038</v>
      </c>
      <c r="N38" t="s">
        <v>246</v>
      </c>
      <c r="O38" t="s">
        <v>1064</v>
      </c>
      <c r="P38" t="s">
        <v>1084</v>
      </c>
      <c r="Q38" t="s">
        <v>1105</v>
      </c>
    </row>
    <row r="39" spans="1:17" x14ac:dyDescent="0.35">
      <c r="A39" t="s">
        <v>31</v>
      </c>
      <c r="B39" t="s">
        <v>1179</v>
      </c>
      <c r="C39" t="s">
        <v>1259</v>
      </c>
      <c r="D39" t="s">
        <v>849</v>
      </c>
      <c r="E39" t="s">
        <v>205</v>
      </c>
      <c r="F39" t="s">
        <v>217</v>
      </c>
      <c r="G39" t="s">
        <v>118</v>
      </c>
      <c r="H39" t="s">
        <v>424</v>
      </c>
      <c r="I39" t="s">
        <v>2261</v>
      </c>
      <c r="J39" t="s">
        <v>1144</v>
      </c>
      <c r="K39" t="s">
        <v>333</v>
      </c>
      <c r="L39" t="s">
        <v>1144</v>
      </c>
      <c r="M39" t="s">
        <v>274</v>
      </c>
      <c r="N39" t="s">
        <v>118</v>
      </c>
      <c r="O39" t="s">
        <v>1065</v>
      </c>
      <c r="P39" t="s">
        <v>1029</v>
      </c>
      <c r="Q39" t="s">
        <v>118</v>
      </c>
    </row>
    <row r="40" spans="1:17" x14ac:dyDescent="0.35">
      <c r="A40" s="1" t="s">
        <v>32</v>
      </c>
      <c r="B40" t="s">
        <v>1180</v>
      </c>
      <c r="C40" t="s">
        <v>1260</v>
      </c>
      <c r="D40" t="s">
        <v>970</v>
      </c>
      <c r="E40" t="s">
        <v>1274</v>
      </c>
      <c r="F40" t="s">
        <v>1662</v>
      </c>
      <c r="G40" t="s">
        <v>999</v>
      </c>
      <c r="H40" t="s">
        <v>1296</v>
      </c>
      <c r="I40" t="s">
        <v>2262</v>
      </c>
      <c r="J40" t="s">
        <v>1145</v>
      </c>
      <c r="K40" t="s">
        <v>1240</v>
      </c>
      <c r="L40" t="s">
        <v>1210</v>
      </c>
      <c r="M40" t="s">
        <v>1039</v>
      </c>
      <c r="N40" t="s">
        <v>1225</v>
      </c>
      <c r="O40" t="s">
        <v>1066</v>
      </c>
      <c r="P40" t="s">
        <v>1085</v>
      </c>
      <c r="Q40" t="s">
        <v>1106</v>
      </c>
    </row>
    <row r="41" spans="1:17" x14ac:dyDescent="0.35">
      <c r="A41" s="1" t="s">
        <v>33</v>
      </c>
      <c r="B41" t="s">
        <v>466</v>
      </c>
      <c r="C41" t="s">
        <v>363</v>
      </c>
      <c r="D41" t="s">
        <v>190</v>
      </c>
      <c r="E41" t="s">
        <v>135</v>
      </c>
      <c r="F41" t="s">
        <v>131</v>
      </c>
      <c r="G41" t="s">
        <v>170</v>
      </c>
      <c r="H41" t="s">
        <v>170</v>
      </c>
      <c r="I41" t="s">
        <v>131</v>
      </c>
      <c r="J41" t="s">
        <v>170</v>
      </c>
      <c r="K41" t="s">
        <v>131</v>
      </c>
      <c r="L41" t="s">
        <v>170</v>
      </c>
      <c r="M41" t="s">
        <v>170</v>
      </c>
      <c r="N41" t="s">
        <v>118</v>
      </c>
      <c r="O41" t="s">
        <v>131</v>
      </c>
      <c r="P41" t="s">
        <v>135</v>
      </c>
      <c r="Q41" t="s">
        <v>118</v>
      </c>
    </row>
    <row r="42" spans="1:17" x14ac:dyDescent="0.35">
      <c r="A42" s="1" t="s">
        <v>34</v>
      </c>
      <c r="B42" t="s">
        <v>1181</v>
      </c>
      <c r="C42" t="s">
        <v>1086</v>
      </c>
      <c r="D42" t="s">
        <v>306</v>
      </c>
      <c r="E42" t="s">
        <v>1275</v>
      </c>
      <c r="F42" t="s">
        <v>633</v>
      </c>
      <c r="G42" t="s">
        <v>171</v>
      </c>
      <c r="H42" t="s">
        <v>633</v>
      </c>
      <c r="I42" t="s">
        <v>403</v>
      </c>
      <c r="J42" t="s">
        <v>319</v>
      </c>
      <c r="K42" t="s">
        <v>144</v>
      </c>
      <c r="L42" t="s">
        <v>145</v>
      </c>
      <c r="M42" t="s">
        <v>144</v>
      </c>
      <c r="N42" t="s">
        <v>144</v>
      </c>
      <c r="O42" t="s">
        <v>319</v>
      </c>
      <c r="P42" t="s">
        <v>1086</v>
      </c>
      <c r="Q42" t="s">
        <v>171</v>
      </c>
    </row>
    <row r="43" spans="1:17" x14ac:dyDescent="0.35">
      <c r="A43" t="s">
        <v>35</v>
      </c>
      <c r="B43" t="s">
        <v>924</v>
      </c>
      <c r="C43" t="s">
        <v>827</v>
      </c>
      <c r="D43" t="s">
        <v>832</v>
      </c>
      <c r="E43" t="s">
        <v>299</v>
      </c>
      <c r="F43" t="s">
        <v>283</v>
      </c>
      <c r="G43" t="s">
        <v>319</v>
      </c>
      <c r="H43" t="s">
        <v>962</v>
      </c>
      <c r="I43" t="s">
        <v>924</v>
      </c>
      <c r="J43" t="s">
        <v>136</v>
      </c>
      <c r="K43" t="s">
        <v>962</v>
      </c>
      <c r="L43" t="s">
        <v>198</v>
      </c>
      <c r="M43" t="s">
        <v>1019</v>
      </c>
      <c r="N43" t="s">
        <v>194</v>
      </c>
      <c r="O43" t="s">
        <v>1067</v>
      </c>
      <c r="P43" t="s">
        <v>194</v>
      </c>
      <c r="Q43" t="s">
        <v>194</v>
      </c>
    </row>
    <row r="44" spans="1:17" x14ac:dyDescent="0.35">
      <c r="A44" t="s">
        <v>36</v>
      </c>
      <c r="B44" t="s">
        <v>1182</v>
      </c>
      <c r="C44" t="s">
        <v>1261</v>
      </c>
      <c r="D44" t="s">
        <v>320</v>
      </c>
      <c r="E44" t="s">
        <v>1276</v>
      </c>
      <c r="F44" t="s">
        <v>702</v>
      </c>
      <c r="G44" t="s">
        <v>1000</v>
      </c>
      <c r="H44" t="s">
        <v>1161</v>
      </c>
      <c r="I44" t="s">
        <v>986</v>
      </c>
      <c r="J44" t="s">
        <v>1146</v>
      </c>
      <c r="K44" t="s">
        <v>405</v>
      </c>
      <c r="L44" t="s">
        <v>1211</v>
      </c>
      <c r="M44" t="s">
        <v>117</v>
      </c>
      <c r="N44" t="s">
        <v>1226</v>
      </c>
      <c r="O44" t="s">
        <v>814</v>
      </c>
      <c r="P44" t="s">
        <v>720</v>
      </c>
      <c r="Q44" t="s">
        <v>829</v>
      </c>
    </row>
    <row r="45" spans="1:17" x14ac:dyDescent="0.35">
      <c r="A45" t="s">
        <v>37</v>
      </c>
      <c r="B45" t="s">
        <v>84</v>
      </c>
      <c r="C45" t="s">
        <v>84</v>
      </c>
      <c r="D45" t="s">
        <v>84</v>
      </c>
      <c r="E45" t="s">
        <v>84</v>
      </c>
      <c r="F45" t="s">
        <v>84</v>
      </c>
      <c r="G45" t="s">
        <v>84</v>
      </c>
      <c r="H45" t="s">
        <v>84</v>
      </c>
      <c r="I45" t="s">
        <v>84</v>
      </c>
      <c r="J45" t="s">
        <v>84</v>
      </c>
      <c r="K45" t="s">
        <v>84</v>
      </c>
      <c r="L45" t="s">
        <v>84</v>
      </c>
      <c r="M45" t="s">
        <v>84</v>
      </c>
      <c r="N45" t="s">
        <v>84</v>
      </c>
      <c r="O45" t="s">
        <v>84</v>
      </c>
      <c r="P45" t="s">
        <v>84</v>
      </c>
      <c r="Q45" t="s">
        <v>84</v>
      </c>
    </row>
    <row r="46" spans="1:17" x14ac:dyDescent="0.35">
      <c r="A46" s="1" t="s">
        <v>38</v>
      </c>
      <c r="B46" t="s">
        <v>1183</v>
      </c>
      <c r="C46" t="s">
        <v>1262</v>
      </c>
      <c r="D46" t="s">
        <v>834</v>
      </c>
      <c r="E46" t="s">
        <v>1277</v>
      </c>
      <c r="F46" t="s">
        <v>1663</v>
      </c>
      <c r="G46" t="s">
        <v>1001</v>
      </c>
      <c r="H46" t="s">
        <v>1297</v>
      </c>
      <c r="I46" t="s">
        <v>2263</v>
      </c>
      <c r="J46" t="s">
        <v>1147</v>
      </c>
      <c r="K46" t="s">
        <v>1241</v>
      </c>
      <c r="L46" t="s">
        <v>1212</v>
      </c>
      <c r="M46" t="s">
        <v>1040</v>
      </c>
      <c r="N46" t="s">
        <v>1227</v>
      </c>
      <c r="O46" t="s">
        <v>1068</v>
      </c>
      <c r="P46" t="s">
        <v>1087</v>
      </c>
      <c r="Q46" t="s">
        <v>1107</v>
      </c>
    </row>
    <row r="47" spans="1:17" x14ac:dyDescent="0.35">
      <c r="A47" s="1" t="s">
        <v>39</v>
      </c>
      <c r="B47" t="s">
        <v>927</v>
      </c>
      <c r="C47" t="s">
        <v>1263</v>
      </c>
      <c r="D47" t="s">
        <v>971</v>
      </c>
      <c r="E47" t="s">
        <v>486</v>
      </c>
      <c r="F47" t="s">
        <v>1664</v>
      </c>
      <c r="G47" t="s">
        <v>990</v>
      </c>
      <c r="H47" t="s">
        <v>1298</v>
      </c>
      <c r="I47" t="s">
        <v>835</v>
      </c>
      <c r="J47" t="s">
        <v>1148</v>
      </c>
      <c r="K47" t="s">
        <v>371</v>
      </c>
      <c r="L47" t="s">
        <v>146</v>
      </c>
      <c r="M47" t="s">
        <v>1041</v>
      </c>
      <c r="N47" t="s">
        <v>1228</v>
      </c>
      <c r="O47" t="s">
        <v>1069</v>
      </c>
      <c r="P47" t="s">
        <v>431</v>
      </c>
      <c r="Q47" t="s">
        <v>395</v>
      </c>
    </row>
    <row r="48" spans="1:17" x14ac:dyDescent="0.35">
      <c r="A48" t="s">
        <v>40</v>
      </c>
      <c r="B48" t="s">
        <v>1184</v>
      </c>
      <c r="C48" t="s">
        <v>1264</v>
      </c>
      <c r="D48" t="s">
        <v>972</v>
      </c>
      <c r="E48" t="s">
        <v>713</v>
      </c>
      <c r="F48" t="s">
        <v>742</v>
      </c>
      <c r="G48" t="s">
        <v>1002</v>
      </c>
      <c r="H48" t="s">
        <v>201</v>
      </c>
      <c r="I48" t="s">
        <v>2022</v>
      </c>
      <c r="J48" t="s">
        <v>988</v>
      </c>
      <c r="K48" t="s">
        <v>493</v>
      </c>
      <c r="L48" t="s">
        <v>1054</v>
      </c>
      <c r="M48" t="s">
        <v>819</v>
      </c>
      <c r="N48" t="s">
        <v>1229</v>
      </c>
      <c r="O48" t="s">
        <v>556</v>
      </c>
      <c r="P48" t="s">
        <v>637</v>
      </c>
      <c r="Q48" t="s">
        <v>988</v>
      </c>
    </row>
    <row r="49" spans="1:17" x14ac:dyDescent="0.35">
      <c r="A49" t="s">
        <v>41</v>
      </c>
      <c r="B49" t="s">
        <v>1185</v>
      </c>
      <c r="C49" t="s">
        <v>1124</v>
      </c>
      <c r="D49" t="s">
        <v>973</v>
      </c>
      <c r="E49" t="s">
        <v>1278</v>
      </c>
      <c r="F49" t="s">
        <v>479</v>
      </c>
      <c r="G49" t="s">
        <v>1003</v>
      </c>
      <c r="H49" t="s">
        <v>1299</v>
      </c>
      <c r="I49" t="s">
        <v>2264</v>
      </c>
      <c r="J49" t="s">
        <v>1149</v>
      </c>
      <c r="K49" t="s">
        <v>1242</v>
      </c>
      <c r="L49" t="s">
        <v>1213</v>
      </c>
      <c r="M49" t="s">
        <v>1042</v>
      </c>
      <c r="N49" t="s">
        <v>1230</v>
      </c>
      <c r="O49" t="s">
        <v>1070</v>
      </c>
      <c r="P49" t="s">
        <v>1088</v>
      </c>
      <c r="Q49" t="s">
        <v>1108</v>
      </c>
    </row>
    <row r="50" spans="1:17" x14ac:dyDescent="0.35">
      <c r="A50" t="s">
        <v>42</v>
      </c>
      <c r="B50" t="s">
        <v>1186</v>
      </c>
      <c r="C50" t="s">
        <v>1125</v>
      </c>
      <c r="D50" t="s">
        <v>118</v>
      </c>
      <c r="E50" t="s">
        <v>118</v>
      </c>
      <c r="F50" t="s">
        <v>118</v>
      </c>
      <c r="G50" t="s">
        <v>118</v>
      </c>
      <c r="H50" t="s">
        <v>118</v>
      </c>
      <c r="I50" t="s">
        <v>118</v>
      </c>
      <c r="J50" t="s">
        <v>1150</v>
      </c>
      <c r="K50" t="s">
        <v>118</v>
      </c>
      <c r="L50" t="s">
        <v>118</v>
      </c>
      <c r="M50" t="s">
        <v>118</v>
      </c>
      <c r="N50" t="s">
        <v>118</v>
      </c>
      <c r="O50" t="s">
        <v>118</v>
      </c>
      <c r="P50" t="s">
        <v>118</v>
      </c>
      <c r="Q50" t="s">
        <v>118</v>
      </c>
    </row>
    <row r="51" spans="1:17" x14ac:dyDescent="0.35">
      <c r="A51" t="s">
        <v>43</v>
      </c>
      <c r="B51" t="s">
        <v>84</v>
      </c>
      <c r="C51" t="s">
        <v>84</v>
      </c>
      <c r="D51" t="s">
        <v>84</v>
      </c>
      <c r="E51" t="s">
        <v>84</v>
      </c>
      <c r="F51" t="s">
        <v>84</v>
      </c>
      <c r="G51" t="s">
        <v>84</v>
      </c>
      <c r="H51" t="s">
        <v>84</v>
      </c>
      <c r="I51" t="s">
        <v>84</v>
      </c>
      <c r="J51" t="s">
        <v>84</v>
      </c>
      <c r="K51" t="s">
        <v>84</v>
      </c>
      <c r="L51" t="s">
        <v>84</v>
      </c>
      <c r="M51" t="s">
        <v>84</v>
      </c>
      <c r="N51" t="s">
        <v>84</v>
      </c>
      <c r="O51" t="s">
        <v>84</v>
      </c>
      <c r="P51" t="s">
        <v>84</v>
      </c>
      <c r="Q51" t="s">
        <v>84</v>
      </c>
    </row>
    <row r="52" spans="1:17" x14ac:dyDescent="0.35">
      <c r="A52" t="s">
        <v>44</v>
      </c>
      <c r="B52" t="s">
        <v>1187</v>
      </c>
      <c r="C52" t="s">
        <v>1126</v>
      </c>
      <c r="D52" t="s">
        <v>974</v>
      </c>
      <c r="E52" t="s">
        <v>1279</v>
      </c>
      <c r="F52" t="s">
        <v>1665</v>
      </c>
      <c r="G52" t="s">
        <v>1004</v>
      </c>
      <c r="H52" t="s">
        <v>1300</v>
      </c>
      <c r="I52" t="s">
        <v>2265</v>
      </c>
      <c r="J52" t="s">
        <v>1151</v>
      </c>
      <c r="K52" t="s">
        <v>1243</v>
      </c>
      <c r="L52" t="s">
        <v>130</v>
      </c>
      <c r="M52" t="s">
        <v>1043</v>
      </c>
      <c r="N52" t="s">
        <v>1142</v>
      </c>
      <c r="O52" t="s">
        <v>1071</v>
      </c>
      <c r="P52" t="s">
        <v>1089</v>
      </c>
      <c r="Q52" t="s">
        <v>1109</v>
      </c>
    </row>
    <row r="53" spans="1:17" x14ac:dyDescent="0.35">
      <c r="A53" t="s">
        <v>45</v>
      </c>
      <c r="B53" t="s">
        <v>1188</v>
      </c>
      <c r="C53" t="s">
        <v>1265</v>
      </c>
      <c r="D53" t="s">
        <v>975</v>
      </c>
      <c r="E53" t="s">
        <v>1280</v>
      </c>
      <c r="F53" t="s">
        <v>1666</v>
      </c>
      <c r="G53" t="s">
        <v>1005</v>
      </c>
      <c r="H53" t="s">
        <v>1020</v>
      </c>
      <c r="I53" t="s">
        <v>2266</v>
      </c>
      <c r="J53" t="s">
        <v>1152</v>
      </c>
      <c r="K53" t="s">
        <v>1244</v>
      </c>
      <c r="L53" t="s">
        <v>1214</v>
      </c>
      <c r="M53" t="s">
        <v>1044</v>
      </c>
      <c r="N53" t="s">
        <v>1055</v>
      </c>
      <c r="O53" t="s">
        <v>1072</v>
      </c>
      <c r="P53" t="s">
        <v>1090</v>
      </c>
      <c r="Q53" t="s">
        <v>1110</v>
      </c>
    </row>
    <row r="54" spans="1:17" x14ac:dyDescent="0.35">
      <c r="A54" t="s">
        <v>46</v>
      </c>
      <c r="B54" t="s">
        <v>1189</v>
      </c>
      <c r="C54" t="s">
        <v>1266</v>
      </c>
      <c r="D54" t="s">
        <v>976</v>
      </c>
      <c r="E54" t="s">
        <v>1281</v>
      </c>
      <c r="F54" t="s">
        <v>1667</v>
      </c>
      <c r="G54" t="s">
        <v>1006</v>
      </c>
      <c r="H54" t="s">
        <v>1301</v>
      </c>
      <c r="I54" t="s">
        <v>2267</v>
      </c>
      <c r="J54" t="s">
        <v>1153</v>
      </c>
      <c r="K54" t="s">
        <v>1245</v>
      </c>
      <c r="L54" t="s">
        <v>1215</v>
      </c>
      <c r="M54" t="s">
        <v>1045</v>
      </c>
      <c r="N54" t="s">
        <v>1231</v>
      </c>
      <c r="O54" t="s">
        <v>1073</v>
      </c>
      <c r="P54" t="s">
        <v>1091</v>
      </c>
      <c r="Q54" t="s">
        <v>1111</v>
      </c>
    </row>
    <row r="55" spans="1:17" x14ac:dyDescent="0.35">
      <c r="A55" t="s">
        <v>47</v>
      </c>
      <c r="B55" t="s">
        <v>1190</v>
      </c>
      <c r="C55" t="s">
        <v>1127</v>
      </c>
      <c r="D55" t="s">
        <v>977</v>
      </c>
      <c r="E55" t="s">
        <v>1282</v>
      </c>
      <c r="F55" t="s">
        <v>1668</v>
      </c>
      <c r="G55" t="s">
        <v>1007</v>
      </c>
      <c r="H55" t="s">
        <v>1021</v>
      </c>
      <c r="I55" t="s">
        <v>2268</v>
      </c>
      <c r="J55" t="s">
        <v>130</v>
      </c>
      <c r="K55" t="s">
        <v>1246</v>
      </c>
      <c r="L55" t="s">
        <v>1216</v>
      </c>
      <c r="M55" t="s">
        <v>1046</v>
      </c>
      <c r="N55" t="s">
        <v>1056</v>
      </c>
      <c r="O55" t="s">
        <v>1074</v>
      </c>
      <c r="P55" t="s">
        <v>1092</v>
      </c>
      <c r="Q55" t="s">
        <v>1112</v>
      </c>
    </row>
    <row r="56" spans="1:17" x14ac:dyDescent="0.35">
      <c r="A56" s="2" t="s">
        <v>48</v>
      </c>
      <c r="B56" t="s">
        <v>1177</v>
      </c>
      <c r="C56" t="s">
        <v>1256</v>
      </c>
      <c r="D56" t="s">
        <v>967</v>
      </c>
      <c r="E56" t="s">
        <v>1271</v>
      </c>
      <c r="F56" t="s">
        <v>1659</v>
      </c>
      <c r="G56" t="s">
        <v>996</v>
      </c>
      <c r="H56" t="s">
        <v>1293</v>
      </c>
      <c r="I56" t="s">
        <v>2258</v>
      </c>
      <c r="J56" t="s">
        <v>1142</v>
      </c>
      <c r="K56" t="s">
        <v>1237</v>
      </c>
      <c r="L56" t="s">
        <v>753</v>
      </c>
      <c r="M56" t="s">
        <v>1036</v>
      </c>
      <c r="N56" t="s">
        <v>1223</v>
      </c>
      <c r="O56" t="s">
        <v>1062</v>
      </c>
      <c r="P56" t="s">
        <v>1082</v>
      </c>
      <c r="Q56" t="s">
        <v>1103</v>
      </c>
    </row>
    <row r="57" spans="1:17" x14ac:dyDescent="0.35">
      <c r="A57" t="s">
        <v>49</v>
      </c>
      <c r="B57" t="s">
        <v>286</v>
      </c>
      <c r="C57" t="s">
        <v>1128</v>
      </c>
      <c r="D57" t="s">
        <v>978</v>
      </c>
      <c r="E57" t="s">
        <v>1283</v>
      </c>
      <c r="F57" t="s">
        <v>1669</v>
      </c>
      <c r="G57" t="s">
        <v>1008</v>
      </c>
      <c r="H57" t="s">
        <v>1302</v>
      </c>
      <c r="I57" t="s">
        <v>2269</v>
      </c>
      <c r="J57" t="s">
        <v>993</v>
      </c>
      <c r="K57" t="s">
        <v>193</v>
      </c>
      <c r="L57" t="s">
        <v>118</v>
      </c>
      <c r="M57" t="s">
        <v>1047</v>
      </c>
      <c r="N57" t="s">
        <v>1232</v>
      </c>
      <c r="O57" t="s">
        <v>1008</v>
      </c>
      <c r="P57" t="s">
        <v>1093</v>
      </c>
      <c r="Q57" t="s">
        <v>452</v>
      </c>
    </row>
    <row r="58" spans="1:17" x14ac:dyDescent="0.35">
      <c r="A58" t="s">
        <v>50</v>
      </c>
      <c r="B58" t="s">
        <v>987</v>
      </c>
      <c r="C58" t="s">
        <v>1129</v>
      </c>
      <c r="D58" t="s">
        <v>153</v>
      </c>
      <c r="E58" t="s">
        <v>989</v>
      </c>
      <c r="F58" t="s">
        <v>138</v>
      </c>
      <c r="G58" t="s">
        <v>431</v>
      </c>
      <c r="H58" t="s">
        <v>1022</v>
      </c>
      <c r="I58" t="s">
        <v>820</v>
      </c>
      <c r="J58" t="s">
        <v>1154</v>
      </c>
      <c r="K58" t="s">
        <v>1247</v>
      </c>
      <c r="L58" t="s">
        <v>1008</v>
      </c>
      <c r="M58" t="s">
        <v>295</v>
      </c>
      <c r="N58" t="s">
        <v>118</v>
      </c>
      <c r="O58" t="s">
        <v>205</v>
      </c>
      <c r="P58" t="s">
        <v>153</v>
      </c>
      <c r="Q58" t="s">
        <v>193</v>
      </c>
    </row>
    <row r="59" spans="1:17" x14ac:dyDescent="0.35">
      <c r="A59" t="s">
        <v>51</v>
      </c>
      <c r="B59" t="s">
        <v>1191</v>
      </c>
      <c r="C59" t="s">
        <v>1130</v>
      </c>
      <c r="D59" t="s">
        <v>358</v>
      </c>
      <c r="E59" t="s">
        <v>839</v>
      </c>
      <c r="F59" t="s">
        <v>825</v>
      </c>
      <c r="G59" t="s">
        <v>710</v>
      </c>
      <c r="H59" t="s">
        <v>1303</v>
      </c>
      <c r="I59" t="s">
        <v>1008</v>
      </c>
      <c r="J59" t="s">
        <v>146</v>
      </c>
      <c r="K59" t="s">
        <v>749</v>
      </c>
      <c r="L59" t="s">
        <v>1028</v>
      </c>
      <c r="M59" t="s">
        <v>139</v>
      </c>
      <c r="N59" t="s">
        <v>646</v>
      </c>
      <c r="O59" t="s">
        <v>282</v>
      </c>
      <c r="P59" t="s">
        <v>376</v>
      </c>
      <c r="Q59" t="s">
        <v>1057</v>
      </c>
    </row>
    <row r="60" spans="1:17" x14ac:dyDescent="0.35">
      <c r="A60" t="s">
        <v>52</v>
      </c>
      <c r="B60" t="s">
        <v>273</v>
      </c>
      <c r="C60" t="s">
        <v>375</v>
      </c>
      <c r="D60" t="s">
        <v>821</v>
      </c>
      <c r="E60" t="s">
        <v>153</v>
      </c>
      <c r="F60" t="s">
        <v>195</v>
      </c>
      <c r="G60" t="s">
        <v>153</v>
      </c>
      <c r="H60" t="s">
        <v>1016</v>
      </c>
      <c r="I60" t="s">
        <v>266</v>
      </c>
      <c r="J60" t="s">
        <v>118</v>
      </c>
      <c r="K60" t="s">
        <v>1248</v>
      </c>
      <c r="L60" t="s">
        <v>1217</v>
      </c>
      <c r="M60" t="s">
        <v>126</v>
      </c>
      <c r="N60" t="s">
        <v>194</v>
      </c>
      <c r="O60" t="s">
        <v>868</v>
      </c>
      <c r="P60" t="s">
        <v>821</v>
      </c>
      <c r="Q60" t="s">
        <v>195</v>
      </c>
    </row>
    <row r="61" spans="1:17" x14ac:dyDescent="0.35">
      <c r="A61" s="1" t="s">
        <v>53</v>
      </c>
      <c r="B61" t="s">
        <v>1041</v>
      </c>
      <c r="C61" t="s">
        <v>354</v>
      </c>
      <c r="D61" t="s">
        <v>979</v>
      </c>
      <c r="E61" t="s">
        <v>615</v>
      </c>
      <c r="F61" t="s">
        <v>1009</v>
      </c>
      <c r="G61" t="s">
        <v>1009</v>
      </c>
      <c r="H61" t="s">
        <v>413</v>
      </c>
      <c r="I61" t="s">
        <v>2212</v>
      </c>
      <c r="J61" t="s">
        <v>183</v>
      </c>
      <c r="K61" t="s">
        <v>635</v>
      </c>
      <c r="L61" t="s">
        <v>282</v>
      </c>
      <c r="M61" t="s">
        <v>139</v>
      </c>
      <c r="N61" t="s">
        <v>414</v>
      </c>
      <c r="O61" t="s">
        <v>1075</v>
      </c>
      <c r="P61" t="s">
        <v>1094</v>
      </c>
      <c r="Q61" t="s">
        <v>986</v>
      </c>
    </row>
    <row r="62" spans="1:17" x14ac:dyDescent="0.35">
      <c r="A62" t="s">
        <v>54</v>
      </c>
      <c r="B62" t="s">
        <v>1192</v>
      </c>
      <c r="C62" t="s">
        <v>1131</v>
      </c>
      <c r="D62" t="s">
        <v>980</v>
      </c>
      <c r="E62" t="s">
        <v>1284</v>
      </c>
      <c r="F62" t="s">
        <v>1670</v>
      </c>
      <c r="G62" t="s">
        <v>1010</v>
      </c>
      <c r="H62" t="s">
        <v>1304</v>
      </c>
      <c r="I62" t="s">
        <v>2270</v>
      </c>
      <c r="J62" t="s">
        <v>1155</v>
      </c>
      <c r="K62" t="s">
        <v>1249</v>
      </c>
      <c r="L62" t="s">
        <v>118</v>
      </c>
      <c r="M62" t="s">
        <v>1048</v>
      </c>
      <c r="N62" t="s">
        <v>1233</v>
      </c>
      <c r="O62" t="s">
        <v>1076</v>
      </c>
      <c r="P62" t="s">
        <v>1095</v>
      </c>
      <c r="Q62" t="s">
        <v>1113</v>
      </c>
    </row>
    <row r="63" spans="1:17" x14ac:dyDescent="0.35">
      <c r="A63" t="s">
        <v>55</v>
      </c>
      <c r="B63" t="s">
        <v>1193</v>
      </c>
      <c r="C63" t="s">
        <v>1267</v>
      </c>
      <c r="D63" t="s">
        <v>981</v>
      </c>
      <c r="E63" t="s">
        <v>1285</v>
      </c>
      <c r="F63" t="s">
        <v>1671</v>
      </c>
      <c r="G63" t="s">
        <v>1011</v>
      </c>
      <c r="H63" t="s">
        <v>1023</v>
      </c>
      <c r="I63" t="s">
        <v>2271</v>
      </c>
      <c r="J63" t="s">
        <v>1156</v>
      </c>
      <c r="K63" t="s">
        <v>1250</v>
      </c>
      <c r="L63" t="s">
        <v>1218</v>
      </c>
      <c r="M63" t="s">
        <v>1049</v>
      </c>
      <c r="N63" t="s">
        <v>1058</v>
      </c>
      <c r="O63" t="s">
        <v>1077</v>
      </c>
      <c r="P63" t="s">
        <v>1096</v>
      </c>
      <c r="Q63" t="s">
        <v>1114</v>
      </c>
    </row>
    <row r="64" spans="1:17" x14ac:dyDescent="0.35">
      <c r="A64" t="s">
        <v>56</v>
      </c>
      <c r="B64" t="s">
        <v>1194</v>
      </c>
      <c r="C64" t="s">
        <v>1268</v>
      </c>
      <c r="D64" t="s">
        <v>982</v>
      </c>
      <c r="E64" t="s">
        <v>1286</v>
      </c>
      <c r="F64" t="s">
        <v>1672</v>
      </c>
      <c r="G64" t="s">
        <v>1012</v>
      </c>
      <c r="H64" t="s">
        <v>1305</v>
      </c>
      <c r="I64" t="s">
        <v>2272</v>
      </c>
      <c r="J64" t="s">
        <v>1157</v>
      </c>
      <c r="K64" t="s">
        <v>1251</v>
      </c>
      <c r="L64" t="s">
        <v>1219</v>
      </c>
      <c r="M64" t="s">
        <v>1050</v>
      </c>
      <c r="N64" t="s">
        <v>1234</v>
      </c>
      <c r="O64" t="s">
        <v>1078</v>
      </c>
      <c r="P64" t="s">
        <v>1097</v>
      </c>
      <c r="Q64" t="s">
        <v>1115</v>
      </c>
    </row>
    <row r="65" spans="1:17" x14ac:dyDescent="0.35">
      <c r="A65" t="s">
        <v>57</v>
      </c>
      <c r="B65" t="s">
        <v>1195</v>
      </c>
      <c r="C65" t="s">
        <v>1132</v>
      </c>
      <c r="D65" t="s">
        <v>983</v>
      </c>
      <c r="E65" t="s">
        <v>1287</v>
      </c>
      <c r="F65" t="s">
        <v>1673</v>
      </c>
      <c r="G65" t="s">
        <v>1013</v>
      </c>
      <c r="H65" t="s">
        <v>1024</v>
      </c>
      <c r="I65" t="s">
        <v>2273</v>
      </c>
      <c r="J65" t="s">
        <v>118</v>
      </c>
      <c r="K65" t="s">
        <v>1252</v>
      </c>
      <c r="L65" t="s">
        <v>1220</v>
      </c>
      <c r="M65" t="s">
        <v>1051</v>
      </c>
      <c r="N65" t="s">
        <v>1059</v>
      </c>
      <c r="O65" t="s">
        <v>1079</v>
      </c>
      <c r="P65" t="s">
        <v>1098</v>
      </c>
      <c r="Q65" t="s">
        <v>1116</v>
      </c>
    </row>
    <row r="66" spans="1:17" x14ac:dyDescent="0.35">
      <c r="A66" t="s">
        <v>58</v>
      </c>
      <c r="B66" t="s">
        <v>1180</v>
      </c>
      <c r="C66" t="s">
        <v>1260</v>
      </c>
      <c r="D66" t="s">
        <v>970</v>
      </c>
      <c r="E66" t="s">
        <v>1274</v>
      </c>
      <c r="F66" t="s">
        <v>1662</v>
      </c>
      <c r="G66" t="s">
        <v>999</v>
      </c>
      <c r="H66" t="s">
        <v>1296</v>
      </c>
      <c r="I66" t="s">
        <v>2262</v>
      </c>
      <c r="J66" t="s">
        <v>1145</v>
      </c>
      <c r="K66" t="s">
        <v>1240</v>
      </c>
      <c r="L66" t="s">
        <v>1210</v>
      </c>
      <c r="M66" t="s">
        <v>1039</v>
      </c>
      <c r="N66" t="s">
        <v>1225</v>
      </c>
      <c r="O66" t="s">
        <v>1066</v>
      </c>
      <c r="P66" t="s">
        <v>1085</v>
      </c>
      <c r="Q66" t="s">
        <v>1106</v>
      </c>
    </row>
    <row r="67" spans="1:17" x14ac:dyDescent="0.35">
      <c r="A67" t="s">
        <v>59</v>
      </c>
      <c r="B67" t="s">
        <v>1160</v>
      </c>
      <c r="C67" t="s">
        <v>119</v>
      </c>
      <c r="D67" t="s">
        <v>118</v>
      </c>
      <c r="E67" t="s">
        <v>118</v>
      </c>
      <c r="F67" t="s">
        <v>118</v>
      </c>
      <c r="G67" t="s">
        <v>118</v>
      </c>
      <c r="H67" t="s">
        <v>118</v>
      </c>
      <c r="I67" t="s">
        <v>118</v>
      </c>
      <c r="J67" t="s">
        <v>118</v>
      </c>
      <c r="K67" t="s">
        <v>118</v>
      </c>
      <c r="L67" t="s">
        <v>118</v>
      </c>
      <c r="M67" t="s">
        <v>118</v>
      </c>
      <c r="N67" t="s">
        <v>118</v>
      </c>
      <c r="O67" t="s">
        <v>118</v>
      </c>
      <c r="P67" t="s">
        <v>118</v>
      </c>
      <c r="Q67" t="s">
        <v>118</v>
      </c>
    </row>
    <row r="68" spans="1:17" x14ac:dyDescent="0.35">
      <c r="A68" t="s">
        <v>60</v>
      </c>
      <c r="B68" t="s">
        <v>1196</v>
      </c>
      <c r="C68" t="s">
        <v>163</v>
      </c>
      <c r="D68" t="s">
        <v>118</v>
      </c>
      <c r="E68" t="s">
        <v>118</v>
      </c>
      <c r="F68" t="s">
        <v>118</v>
      </c>
      <c r="G68" t="s">
        <v>118</v>
      </c>
      <c r="H68" t="s">
        <v>118</v>
      </c>
      <c r="I68" t="s">
        <v>118</v>
      </c>
      <c r="J68" t="s">
        <v>118</v>
      </c>
      <c r="K68" t="s">
        <v>118</v>
      </c>
      <c r="L68" t="s">
        <v>118</v>
      </c>
      <c r="M68" t="s">
        <v>118</v>
      </c>
      <c r="N68" t="s">
        <v>118</v>
      </c>
      <c r="O68" t="s">
        <v>118</v>
      </c>
      <c r="P68" t="s">
        <v>118</v>
      </c>
      <c r="Q68" t="s">
        <v>118</v>
      </c>
    </row>
    <row r="69" spans="1:17" x14ac:dyDescent="0.35">
      <c r="A69" t="s">
        <v>61</v>
      </c>
      <c r="B69" t="s">
        <v>1197</v>
      </c>
      <c r="C69" t="s">
        <v>1133</v>
      </c>
      <c r="D69" t="s">
        <v>118</v>
      </c>
      <c r="E69" t="s">
        <v>118</v>
      </c>
      <c r="F69" t="s">
        <v>118</v>
      </c>
      <c r="G69" t="s">
        <v>118</v>
      </c>
      <c r="H69" t="s">
        <v>118</v>
      </c>
      <c r="I69" t="s">
        <v>118</v>
      </c>
      <c r="J69" t="s">
        <v>118</v>
      </c>
      <c r="K69" t="s">
        <v>118</v>
      </c>
      <c r="L69" t="s">
        <v>118</v>
      </c>
      <c r="M69" t="s">
        <v>118</v>
      </c>
      <c r="N69" t="s">
        <v>118</v>
      </c>
      <c r="O69" t="s">
        <v>118</v>
      </c>
      <c r="P69" t="s">
        <v>118</v>
      </c>
      <c r="Q69" t="s">
        <v>118</v>
      </c>
    </row>
    <row r="70" spans="1:17" x14ac:dyDescent="0.35">
      <c r="A70" t="s">
        <v>62</v>
      </c>
      <c r="B70" t="s">
        <v>1198</v>
      </c>
      <c r="C70" t="s">
        <v>132</v>
      </c>
      <c r="D70" t="s">
        <v>118</v>
      </c>
      <c r="E70" t="s">
        <v>118</v>
      </c>
      <c r="F70" t="s">
        <v>118</v>
      </c>
      <c r="G70" t="s">
        <v>118</v>
      </c>
      <c r="H70" t="s">
        <v>118</v>
      </c>
      <c r="I70" t="s">
        <v>118</v>
      </c>
      <c r="J70" t="s">
        <v>118</v>
      </c>
      <c r="K70" t="s">
        <v>118</v>
      </c>
      <c r="L70" t="s">
        <v>118</v>
      </c>
      <c r="M70" t="s">
        <v>118</v>
      </c>
      <c r="N70" t="s">
        <v>118</v>
      </c>
      <c r="O70" t="s">
        <v>118</v>
      </c>
      <c r="P70" t="s">
        <v>118</v>
      </c>
      <c r="Q70" t="s">
        <v>118</v>
      </c>
    </row>
    <row r="71" spans="1:17" x14ac:dyDescent="0.35">
      <c r="A71" t="s">
        <v>63</v>
      </c>
      <c r="B71" t="s">
        <v>1199</v>
      </c>
      <c r="C71" t="s">
        <v>1134</v>
      </c>
      <c r="D71" t="s">
        <v>118</v>
      </c>
      <c r="E71" t="s">
        <v>118</v>
      </c>
      <c r="F71" t="s">
        <v>118</v>
      </c>
      <c r="G71" t="s">
        <v>118</v>
      </c>
      <c r="H71" t="s">
        <v>118</v>
      </c>
      <c r="I71" t="s">
        <v>118</v>
      </c>
      <c r="J71" t="s">
        <v>118</v>
      </c>
      <c r="K71" t="s">
        <v>118</v>
      </c>
      <c r="L71" t="s">
        <v>118</v>
      </c>
      <c r="M71" t="s">
        <v>118</v>
      </c>
      <c r="N71" t="s">
        <v>118</v>
      </c>
      <c r="O71" t="s">
        <v>118</v>
      </c>
      <c r="P71" t="s">
        <v>118</v>
      </c>
      <c r="Q71" t="s">
        <v>118</v>
      </c>
    </row>
    <row r="72" spans="1:17" x14ac:dyDescent="0.35">
      <c r="A72" t="s">
        <v>64</v>
      </c>
      <c r="B72" t="s">
        <v>1200</v>
      </c>
      <c r="C72" t="s">
        <v>438</v>
      </c>
      <c r="D72" t="s">
        <v>118</v>
      </c>
      <c r="E72" t="s">
        <v>118</v>
      </c>
      <c r="F72" t="s">
        <v>118</v>
      </c>
      <c r="G72" t="s">
        <v>118</v>
      </c>
      <c r="H72" t="s">
        <v>118</v>
      </c>
      <c r="I72" t="s">
        <v>118</v>
      </c>
      <c r="J72" t="s">
        <v>118</v>
      </c>
      <c r="K72" t="s">
        <v>118</v>
      </c>
      <c r="L72" t="s">
        <v>118</v>
      </c>
      <c r="M72" t="s">
        <v>118</v>
      </c>
      <c r="N72" t="s">
        <v>118</v>
      </c>
      <c r="O72" t="s">
        <v>118</v>
      </c>
      <c r="P72" t="s">
        <v>118</v>
      </c>
      <c r="Q72" t="s">
        <v>118</v>
      </c>
    </row>
    <row r="73" spans="1:17" x14ac:dyDescent="0.35">
      <c r="A73" t="s">
        <v>65</v>
      </c>
      <c r="B73" t="s">
        <v>118</v>
      </c>
      <c r="C73" t="s">
        <v>118</v>
      </c>
      <c r="D73" t="s">
        <v>118</v>
      </c>
      <c r="E73" t="s">
        <v>118</v>
      </c>
      <c r="F73" t="s">
        <v>118</v>
      </c>
      <c r="G73" t="s">
        <v>118</v>
      </c>
      <c r="H73" t="s">
        <v>118</v>
      </c>
      <c r="I73" t="s">
        <v>118</v>
      </c>
      <c r="J73" t="s">
        <v>118</v>
      </c>
      <c r="K73" t="s">
        <v>118</v>
      </c>
      <c r="L73" t="s">
        <v>118</v>
      </c>
      <c r="M73" t="s">
        <v>118</v>
      </c>
      <c r="N73" t="s">
        <v>118</v>
      </c>
      <c r="O73" t="s">
        <v>118</v>
      </c>
      <c r="P73" t="s">
        <v>118</v>
      </c>
      <c r="Q73" t="s">
        <v>118</v>
      </c>
    </row>
    <row r="74" spans="1:17" x14ac:dyDescent="0.35">
      <c r="A74" t="s">
        <v>66</v>
      </c>
      <c r="B74" t="s">
        <v>1201</v>
      </c>
      <c r="C74" t="s">
        <v>437</v>
      </c>
      <c r="D74" t="s">
        <v>118</v>
      </c>
      <c r="E74" t="s">
        <v>118</v>
      </c>
      <c r="F74" t="s">
        <v>118</v>
      </c>
      <c r="G74" t="s">
        <v>118</v>
      </c>
      <c r="H74" t="s">
        <v>118</v>
      </c>
      <c r="I74" t="s">
        <v>118</v>
      </c>
      <c r="J74" t="s">
        <v>118</v>
      </c>
      <c r="K74" t="s">
        <v>118</v>
      </c>
      <c r="L74" t="s">
        <v>118</v>
      </c>
      <c r="M74" t="s">
        <v>118</v>
      </c>
      <c r="N74" t="s">
        <v>118</v>
      </c>
      <c r="O74" t="s">
        <v>118</v>
      </c>
      <c r="P74" t="s">
        <v>118</v>
      </c>
      <c r="Q74" t="s">
        <v>118</v>
      </c>
    </row>
    <row r="75" spans="1:17" x14ac:dyDescent="0.35">
      <c r="A75" t="s">
        <v>67</v>
      </c>
      <c r="B75" t="s">
        <v>450</v>
      </c>
      <c r="C75" t="s">
        <v>118</v>
      </c>
      <c r="D75" t="s">
        <v>118</v>
      </c>
      <c r="E75" t="s">
        <v>118</v>
      </c>
      <c r="F75" t="s">
        <v>118</v>
      </c>
      <c r="G75" t="s">
        <v>118</v>
      </c>
      <c r="H75" t="s">
        <v>118</v>
      </c>
      <c r="I75" t="s">
        <v>118</v>
      </c>
      <c r="J75" t="s">
        <v>118</v>
      </c>
      <c r="K75" t="s">
        <v>118</v>
      </c>
      <c r="L75" t="s">
        <v>118</v>
      </c>
      <c r="M75" t="s">
        <v>118</v>
      </c>
      <c r="N75" t="s">
        <v>118</v>
      </c>
      <c r="O75" t="s">
        <v>118</v>
      </c>
      <c r="P75" t="s">
        <v>118</v>
      </c>
      <c r="Q75" t="s">
        <v>118</v>
      </c>
    </row>
    <row r="76" spans="1:17" x14ac:dyDescent="0.35">
      <c r="A76" t="s">
        <v>68</v>
      </c>
      <c r="B76" t="s">
        <v>127</v>
      </c>
      <c r="C76" t="s">
        <v>127</v>
      </c>
      <c r="D76" t="s">
        <v>118</v>
      </c>
      <c r="E76" t="s">
        <v>118</v>
      </c>
      <c r="F76" t="s">
        <v>118</v>
      </c>
      <c r="G76" t="s">
        <v>118</v>
      </c>
      <c r="H76" t="s">
        <v>118</v>
      </c>
      <c r="I76" t="s">
        <v>118</v>
      </c>
      <c r="J76" t="s">
        <v>118</v>
      </c>
      <c r="K76" t="s">
        <v>118</v>
      </c>
      <c r="L76" t="s">
        <v>118</v>
      </c>
      <c r="M76" t="s">
        <v>118</v>
      </c>
      <c r="N76" t="s">
        <v>118</v>
      </c>
      <c r="O76" t="s">
        <v>118</v>
      </c>
      <c r="P76" t="s">
        <v>118</v>
      </c>
      <c r="Q76" t="s">
        <v>118</v>
      </c>
    </row>
    <row r="77" spans="1:17" x14ac:dyDescent="0.35">
      <c r="A77" t="s">
        <v>69</v>
      </c>
      <c r="B77" t="s">
        <v>118</v>
      </c>
      <c r="C77" t="s">
        <v>118</v>
      </c>
      <c r="D77" t="s">
        <v>118</v>
      </c>
      <c r="E77" t="s">
        <v>118</v>
      </c>
      <c r="F77" t="s">
        <v>118</v>
      </c>
      <c r="G77" t="s">
        <v>118</v>
      </c>
      <c r="H77" t="s">
        <v>118</v>
      </c>
      <c r="I77" t="s">
        <v>118</v>
      </c>
      <c r="J77" t="s">
        <v>118</v>
      </c>
      <c r="K77" t="s">
        <v>118</v>
      </c>
      <c r="L77" t="s">
        <v>118</v>
      </c>
      <c r="M77" t="s">
        <v>118</v>
      </c>
      <c r="N77" t="s">
        <v>118</v>
      </c>
      <c r="O77" t="s">
        <v>118</v>
      </c>
      <c r="P77" t="s">
        <v>118</v>
      </c>
      <c r="Q77" t="s">
        <v>118</v>
      </c>
    </row>
    <row r="78" spans="1:17" x14ac:dyDescent="0.35">
      <c r="A78" t="s">
        <v>70</v>
      </c>
      <c r="B78" t="s">
        <v>118</v>
      </c>
      <c r="C78" t="s">
        <v>118</v>
      </c>
      <c r="D78" t="s">
        <v>118</v>
      </c>
      <c r="E78" t="s">
        <v>118</v>
      </c>
      <c r="F78" t="s">
        <v>118</v>
      </c>
      <c r="G78" t="s">
        <v>118</v>
      </c>
      <c r="H78" t="s">
        <v>118</v>
      </c>
      <c r="I78" t="s">
        <v>118</v>
      </c>
      <c r="J78" t="s">
        <v>118</v>
      </c>
      <c r="K78" t="s">
        <v>118</v>
      </c>
      <c r="L78" t="s">
        <v>118</v>
      </c>
      <c r="M78" t="s">
        <v>118</v>
      </c>
      <c r="N78" t="s">
        <v>118</v>
      </c>
      <c r="O78" t="s">
        <v>118</v>
      </c>
      <c r="P78" t="s">
        <v>118</v>
      </c>
      <c r="Q78" t="s">
        <v>118</v>
      </c>
    </row>
    <row r="79" spans="1:17" x14ac:dyDescent="0.35">
      <c r="A79" t="s">
        <v>71</v>
      </c>
      <c r="B79" t="s">
        <v>127</v>
      </c>
      <c r="C79" t="s">
        <v>118</v>
      </c>
      <c r="D79" t="s">
        <v>118</v>
      </c>
      <c r="E79" t="s">
        <v>118</v>
      </c>
      <c r="F79" t="s">
        <v>118</v>
      </c>
      <c r="G79" t="s">
        <v>118</v>
      </c>
      <c r="H79" t="s">
        <v>118</v>
      </c>
      <c r="I79" t="s">
        <v>118</v>
      </c>
      <c r="J79" t="s">
        <v>118</v>
      </c>
      <c r="K79" t="s">
        <v>118</v>
      </c>
      <c r="L79" t="s">
        <v>118</v>
      </c>
      <c r="M79" t="s">
        <v>118</v>
      </c>
      <c r="N79" t="s">
        <v>118</v>
      </c>
      <c r="O79" t="s">
        <v>118</v>
      </c>
      <c r="P79" t="s">
        <v>118</v>
      </c>
      <c r="Q79" t="s">
        <v>118</v>
      </c>
    </row>
    <row r="80" spans="1:17" x14ac:dyDescent="0.35">
      <c r="A80" t="s">
        <v>72</v>
      </c>
      <c r="B80" t="s">
        <v>118</v>
      </c>
      <c r="C80" t="s">
        <v>118</v>
      </c>
      <c r="D80" t="s">
        <v>118</v>
      </c>
      <c r="E80" t="s">
        <v>118</v>
      </c>
      <c r="F80" t="s">
        <v>118</v>
      </c>
      <c r="G80" t="s">
        <v>118</v>
      </c>
      <c r="H80" t="s">
        <v>118</v>
      </c>
      <c r="I80" t="s">
        <v>118</v>
      </c>
      <c r="J80" t="s">
        <v>118</v>
      </c>
      <c r="K80" t="s">
        <v>118</v>
      </c>
      <c r="L80" t="s">
        <v>118</v>
      </c>
      <c r="M80" t="s">
        <v>118</v>
      </c>
      <c r="N80" t="s">
        <v>118</v>
      </c>
      <c r="O80" t="s">
        <v>118</v>
      </c>
      <c r="P80" t="s">
        <v>118</v>
      </c>
      <c r="Q80" t="s">
        <v>118</v>
      </c>
    </row>
    <row r="81" spans="1:17" x14ac:dyDescent="0.35">
      <c r="A81" t="s">
        <v>73</v>
      </c>
      <c r="B81" t="s">
        <v>127</v>
      </c>
      <c r="C81" t="s">
        <v>118</v>
      </c>
      <c r="D81" t="s">
        <v>118</v>
      </c>
      <c r="E81" t="s">
        <v>118</v>
      </c>
      <c r="F81" t="s">
        <v>118</v>
      </c>
      <c r="G81" t="s">
        <v>118</v>
      </c>
      <c r="H81" t="s">
        <v>118</v>
      </c>
      <c r="I81" t="s">
        <v>118</v>
      </c>
      <c r="J81" t="s">
        <v>118</v>
      </c>
      <c r="K81" t="s">
        <v>118</v>
      </c>
      <c r="L81" t="s">
        <v>118</v>
      </c>
      <c r="M81" t="s">
        <v>118</v>
      </c>
      <c r="N81" t="s">
        <v>118</v>
      </c>
      <c r="O81" t="s">
        <v>118</v>
      </c>
      <c r="P81" t="s">
        <v>118</v>
      </c>
      <c r="Q81" t="s">
        <v>118</v>
      </c>
    </row>
    <row r="82" spans="1:17" x14ac:dyDescent="0.35">
      <c r="A82" t="s">
        <v>74</v>
      </c>
      <c r="B82" t="s">
        <v>84</v>
      </c>
      <c r="C82" t="s">
        <v>84</v>
      </c>
      <c r="D82" t="s">
        <v>84</v>
      </c>
      <c r="E82" t="s">
        <v>84</v>
      </c>
      <c r="F82" t="s">
        <v>84</v>
      </c>
      <c r="G82" t="s">
        <v>84</v>
      </c>
      <c r="H82" t="s">
        <v>84</v>
      </c>
      <c r="I82" t="s">
        <v>84</v>
      </c>
      <c r="J82" t="s">
        <v>84</v>
      </c>
      <c r="K82" t="s">
        <v>84</v>
      </c>
      <c r="L82" t="s">
        <v>84</v>
      </c>
      <c r="M82" t="s">
        <v>84</v>
      </c>
      <c r="N82" t="s">
        <v>84</v>
      </c>
      <c r="O82" t="s">
        <v>84</v>
      </c>
      <c r="P82" t="s">
        <v>84</v>
      </c>
      <c r="Q82" t="s">
        <v>84</v>
      </c>
    </row>
    <row r="83" spans="1:17" x14ac:dyDescent="0.35">
      <c r="A83" s="2" t="s">
        <v>75</v>
      </c>
      <c r="B83" t="s">
        <v>299</v>
      </c>
      <c r="C83" t="s">
        <v>118</v>
      </c>
      <c r="D83" t="s">
        <v>118</v>
      </c>
      <c r="E83" t="s">
        <v>118</v>
      </c>
      <c r="F83" t="s">
        <v>118</v>
      </c>
      <c r="G83" t="s">
        <v>118</v>
      </c>
      <c r="H83" t="s">
        <v>118</v>
      </c>
      <c r="I83" t="s">
        <v>118</v>
      </c>
      <c r="J83" t="s">
        <v>118</v>
      </c>
      <c r="K83" t="s">
        <v>118</v>
      </c>
      <c r="L83" t="s">
        <v>118</v>
      </c>
      <c r="M83" t="s">
        <v>118</v>
      </c>
      <c r="N83" t="s">
        <v>118</v>
      </c>
      <c r="O83" t="s">
        <v>118</v>
      </c>
      <c r="P83" t="s">
        <v>118</v>
      </c>
      <c r="Q83" t="s">
        <v>118</v>
      </c>
    </row>
    <row r="84" spans="1:17" x14ac:dyDescent="0.35">
      <c r="A84" s="1" t="s">
        <v>76</v>
      </c>
      <c r="B84" t="s">
        <v>1202</v>
      </c>
      <c r="C84" t="s">
        <v>130</v>
      </c>
      <c r="D84" t="s">
        <v>130</v>
      </c>
      <c r="E84" t="s">
        <v>130</v>
      </c>
      <c r="F84" t="s">
        <v>130</v>
      </c>
      <c r="G84" t="s">
        <v>130</v>
      </c>
      <c r="H84" t="s">
        <v>130</v>
      </c>
      <c r="I84" t="s">
        <v>130</v>
      </c>
      <c r="J84" t="s">
        <v>130</v>
      </c>
      <c r="K84" t="s">
        <v>130</v>
      </c>
      <c r="L84" t="s">
        <v>130</v>
      </c>
      <c r="M84" t="s">
        <v>130</v>
      </c>
      <c r="N84" t="s">
        <v>130</v>
      </c>
      <c r="O84" t="s">
        <v>130</v>
      </c>
      <c r="P84" t="s">
        <v>130</v>
      </c>
      <c r="Q84" t="s">
        <v>130</v>
      </c>
    </row>
    <row r="85" spans="1:17" x14ac:dyDescent="0.35">
      <c r="A85" t="s">
        <v>77</v>
      </c>
      <c r="B85" t="s">
        <v>118</v>
      </c>
      <c r="C85" t="s">
        <v>118</v>
      </c>
      <c r="D85" t="s">
        <v>118</v>
      </c>
      <c r="E85" t="s">
        <v>118</v>
      </c>
      <c r="F85" t="s">
        <v>118</v>
      </c>
      <c r="G85" t="s">
        <v>118</v>
      </c>
      <c r="H85" t="s">
        <v>118</v>
      </c>
      <c r="I85" t="s">
        <v>118</v>
      </c>
      <c r="J85" t="s">
        <v>118</v>
      </c>
      <c r="K85" t="s">
        <v>118</v>
      </c>
      <c r="L85" t="s">
        <v>118</v>
      </c>
      <c r="M85" t="s">
        <v>118</v>
      </c>
      <c r="N85" t="s">
        <v>118</v>
      </c>
      <c r="O85" t="s">
        <v>118</v>
      </c>
      <c r="P85" t="s">
        <v>118</v>
      </c>
      <c r="Q85" t="s">
        <v>118</v>
      </c>
    </row>
    <row r="86" spans="1:17" x14ac:dyDescent="0.35">
      <c r="A86" t="s">
        <v>78</v>
      </c>
      <c r="B86" t="s">
        <v>1203</v>
      </c>
      <c r="C86" t="s">
        <v>130</v>
      </c>
      <c r="D86" t="s">
        <v>130</v>
      </c>
      <c r="E86" t="s">
        <v>130</v>
      </c>
      <c r="F86" t="s">
        <v>130</v>
      </c>
      <c r="G86" t="s">
        <v>130</v>
      </c>
      <c r="H86" t="s">
        <v>130</v>
      </c>
      <c r="I86" t="s">
        <v>130</v>
      </c>
      <c r="J86" t="s">
        <v>130</v>
      </c>
      <c r="K86" t="s">
        <v>130</v>
      </c>
      <c r="L86" t="s">
        <v>130</v>
      </c>
      <c r="M86" t="s">
        <v>130</v>
      </c>
      <c r="N86" t="s">
        <v>130</v>
      </c>
      <c r="O86" t="s">
        <v>130</v>
      </c>
      <c r="P86" t="s">
        <v>130</v>
      </c>
      <c r="Q86" t="s">
        <v>130</v>
      </c>
    </row>
    <row r="87" spans="1:17" x14ac:dyDescent="0.35">
      <c r="A87" s="2" t="s">
        <v>79</v>
      </c>
      <c r="B87" t="s">
        <v>118</v>
      </c>
      <c r="C87" t="s">
        <v>131</v>
      </c>
      <c r="D87" t="s">
        <v>363</v>
      </c>
      <c r="E87" t="s">
        <v>124</v>
      </c>
      <c r="F87" t="s">
        <v>124</v>
      </c>
      <c r="G87" t="s">
        <v>140</v>
      </c>
      <c r="H87" t="s">
        <v>363</v>
      </c>
      <c r="I87" t="s">
        <v>190</v>
      </c>
      <c r="J87" t="s">
        <v>620</v>
      </c>
      <c r="K87" t="s">
        <v>140</v>
      </c>
      <c r="L87" t="s">
        <v>190</v>
      </c>
      <c r="M87" t="s">
        <v>158</v>
      </c>
      <c r="N87" t="s">
        <v>923</v>
      </c>
      <c r="O87" t="s">
        <v>124</v>
      </c>
      <c r="P87" t="s">
        <v>158</v>
      </c>
      <c r="Q87" t="s">
        <v>140</v>
      </c>
    </row>
    <row r="88" spans="1:17" x14ac:dyDescent="0.35">
      <c r="A88" s="1" t="s">
        <v>80</v>
      </c>
      <c r="B88" t="s">
        <v>1204</v>
      </c>
      <c r="C88" t="s">
        <v>1135</v>
      </c>
      <c r="D88" t="s">
        <v>984</v>
      </c>
      <c r="E88" t="s">
        <v>1288</v>
      </c>
      <c r="F88" t="s">
        <v>1674</v>
      </c>
      <c r="G88" t="s">
        <v>1014</v>
      </c>
      <c r="H88" t="s">
        <v>1025</v>
      </c>
      <c r="I88" t="s">
        <v>2274</v>
      </c>
      <c r="J88" t="s">
        <v>1158</v>
      </c>
      <c r="K88" t="s">
        <v>1253</v>
      </c>
      <c r="L88" t="s">
        <v>1031</v>
      </c>
      <c r="M88" t="s">
        <v>1052</v>
      </c>
      <c r="N88" t="s">
        <v>1235</v>
      </c>
      <c r="O88" t="s">
        <v>1080</v>
      </c>
      <c r="P88" t="s">
        <v>1099</v>
      </c>
      <c r="Q88" t="s">
        <v>1117</v>
      </c>
    </row>
    <row r="89" spans="1:17" x14ac:dyDescent="0.35">
      <c r="A89" t="s">
        <v>81</v>
      </c>
      <c r="B89" t="s">
        <v>1205</v>
      </c>
      <c r="C89" t="s">
        <v>118</v>
      </c>
      <c r="D89" t="s">
        <v>118</v>
      </c>
      <c r="E89" t="s">
        <v>118</v>
      </c>
      <c r="F89" t="s">
        <v>118</v>
      </c>
      <c r="G89" t="s">
        <v>118</v>
      </c>
      <c r="H89" t="s">
        <v>118</v>
      </c>
      <c r="I89" t="s">
        <v>118</v>
      </c>
      <c r="J89" t="s">
        <v>118</v>
      </c>
      <c r="K89" t="s">
        <v>118</v>
      </c>
      <c r="L89" t="s">
        <v>118</v>
      </c>
      <c r="M89" t="s">
        <v>118</v>
      </c>
      <c r="N89" t="s">
        <v>118</v>
      </c>
      <c r="O89" t="s">
        <v>118</v>
      </c>
      <c r="P89" t="s">
        <v>118</v>
      </c>
      <c r="Q89" t="s">
        <v>118</v>
      </c>
    </row>
    <row r="90" spans="1:17" x14ac:dyDescent="0.35">
      <c r="A90" s="1" t="s">
        <v>82</v>
      </c>
      <c r="B90" t="s">
        <v>1206</v>
      </c>
      <c r="C90" t="s">
        <v>1136</v>
      </c>
      <c r="D90" t="s">
        <v>985</v>
      </c>
      <c r="E90" t="s">
        <v>1289</v>
      </c>
      <c r="F90" t="s">
        <v>1675</v>
      </c>
      <c r="G90" t="s">
        <v>1015</v>
      </c>
      <c r="H90" t="s">
        <v>1026</v>
      </c>
      <c r="I90" t="s">
        <v>2275</v>
      </c>
      <c r="J90" t="s">
        <v>1159</v>
      </c>
      <c r="K90" t="s">
        <v>1254</v>
      </c>
      <c r="L90" t="s">
        <v>1032</v>
      </c>
      <c r="M90" t="s">
        <v>1053</v>
      </c>
      <c r="N90" t="s">
        <v>1236</v>
      </c>
      <c r="O90" t="s">
        <v>1081</v>
      </c>
      <c r="P90" t="s">
        <v>1100</v>
      </c>
      <c r="Q90" t="s">
        <v>1118</v>
      </c>
    </row>
    <row r="91" spans="1:17" x14ac:dyDescent="0.35">
      <c r="A91" t="s">
        <v>83</v>
      </c>
      <c r="B91" t="s">
        <v>1207</v>
      </c>
      <c r="C91" t="s">
        <v>118</v>
      </c>
      <c r="D91" t="s">
        <v>118</v>
      </c>
      <c r="E91" t="s">
        <v>118</v>
      </c>
      <c r="F91" t="s">
        <v>118</v>
      </c>
      <c r="G91" t="s">
        <v>118</v>
      </c>
      <c r="H91" t="s">
        <v>118</v>
      </c>
      <c r="I91" t="s">
        <v>118</v>
      </c>
      <c r="J91" t="s">
        <v>118</v>
      </c>
      <c r="K91" t="s">
        <v>118</v>
      </c>
      <c r="L91" t="s">
        <v>118</v>
      </c>
      <c r="M91" t="s">
        <v>118</v>
      </c>
      <c r="N91" t="s">
        <v>118</v>
      </c>
      <c r="O91" t="s">
        <v>118</v>
      </c>
      <c r="P91" t="s">
        <v>118</v>
      </c>
      <c r="Q91" t="s">
        <v>118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workbookViewId="0">
      <pane xSplit="1" ySplit="2" topLeftCell="B51" activePane="bottomRight" state="frozen"/>
      <selection pane="topRight" activeCell="B1" sqref="B1"/>
      <selection pane="bottomLeft" activeCell="A3" sqref="A3"/>
      <selection pane="bottomRight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8" x14ac:dyDescent="0.35">
      <c r="A1" s="3" t="s">
        <v>4217</v>
      </c>
    </row>
    <row r="2" spans="1:18" x14ac:dyDescent="0.35">
      <c r="A2" t="s">
        <v>0</v>
      </c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</row>
    <row r="3" spans="1:18" x14ac:dyDescent="0.35">
      <c r="A3" s="26" t="s">
        <v>272</v>
      </c>
      <c r="B3" s="27">
        <v>532</v>
      </c>
      <c r="C3" s="27">
        <v>180</v>
      </c>
      <c r="D3" s="27">
        <v>30</v>
      </c>
      <c r="E3" s="28">
        <v>36</v>
      </c>
      <c r="F3" s="28">
        <v>36</v>
      </c>
      <c r="G3" s="28">
        <v>28</v>
      </c>
      <c r="H3" s="28">
        <v>40</v>
      </c>
      <c r="I3" s="28">
        <v>36</v>
      </c>
      <c r="J3" s="28">
        <v>30</v>
      </c>
      <c r="K3" s="28">
        <v>46</v>
      </c>
      <c r="L3" s="28">
        <v>30</v>
      </c>
      <c r="M3" s="28">
        <v>39</v>
      </c>
      <c r="N3" s="28">
        <v>10</v>
      </c>
      <c r="O3" s="28">
        <v>31</v>
      </c>
      <c r="P3" s="28">
        <v>22</v>
      </c>
      <c r="Q3" s="28">
        <v>14</v>
      </c>
    </row>
    <row r="4" spans="1:18" x14ac:dyDescent="0.35">
      <c r="A4" s="35" t="s">
        <v>116</v>
      </c>
      <c r="B4">
        <v>2882</v>
      </c>
      <c r="C4" s="24">
        <v>847</v>
      </c>
      <c r="D4" s="24">
        <v>192</v>
      </c>
      <c r="E4" s="25">
        <v>192</v>
      </c>
      <c r="F4" s="25">
        <v>162</v>
      </c>
      <c r="G4" s="25">
        <v>87</v>
      </c>
      <c r="H4" s="25">
        <v>307</v>
      </c>
      <c r="I4" s="25">
        <v>163</v>
      </c>
      <c r="J4" s="25">
        <v>187</v>
      </c>
      <c r="K4" s="25">
        <v>234</v>
      </c>
      <c r="L4" s="25">
        <v>161</v>
      </c>
      <c r="M4" s="25">
        <v>246</v>
      </c>
      <c r="N4" s="25">
        <v>46</v>
      </c>
      <c r="O4" s="25">
        <v>212</v>
      </c>
      <c r="P4" s="25">
        <v>78</v>
      </c>
      <c r="Q4" s="25">
        <v>51</v>
      </c>
    </row>
    <row r="5" spans="1:18" x14ac:dyDescent="0.35">
      <c r="A5" s="21" t="s">
        <v>300</v>
      </c>
      <c r="B5" s="24"/>
      <c r="C5" s="24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8" x14ac:dyDescent="0.35">
      <c r="A6" s="21" t="s">
        <v>301</v>
      </c>
      <c r="B6" s="24"/>
      <c r="C6" s="24"/>
      <c r="D6" s="24"/>
      <c r="E6" s="24">
        <v>2</v>
      </c>
      <c r="F6" s="24"/>
      <c r="G6" s="24"/>
      <c r="H6" s="24"/>
      <c r="I6" s="24"/>
      <c r="J6" s="24">
        <v>1</v>
      </c>
      <c r="K6" s="24"/>
      <c r="L6" s="24"/>
      <c r="M6" s="24">
        <v>3</v>
      </c>
      <c r="N6" s="24">
        <v>2</v>
      </c>
      <c r="O6" s="25">
        <v>2</v>
      </c>
      <c r="P6" s="24"/>
      <c r="Q6" s="24"/>
    </row>
    <row r="7" spans="1:18" x14ac:dyDescent="0.35">
      <c r="A7" s="21" t="s">
        <v>302</v>
      </c>
      <c r="B7" s="24"/>
      <c r="C7" s="24">
        <v>10</v>
      </c>
      <c r="D7" s="24"/>
      <c r="E7" s="25">
        <v>2</v>
      </c>
      <c r="F7" s="24">
        <v>1</v>
      </c>
      <c r="G7" s="24"/>
      <c r="H7" s="24"/>
      <c r="I7" s="24">
        <v>2</v>
      </c>
      <c r="J7" s="25">
        <v>3</v>
      </c>
      <c r="K7" s="24"/>
      <c r="L7" s="24"/>
      <c r="M7" s="24"/>
      <c r="N7" s="25">
        <v>2</v>
      </c>
      <c r="O7" s="24"/>
      <c r="P7" s="24">
        <v>1</v>
      </c>
      <c r="Q7" s="24">
        <v>2</v>
      </c>
    </row>
    <row r="8" spans="1:18" x14ac:dyDescent="0.35">
      <c r="A8" s="42" t="s">
        <v>522</v>
      </c>
      <c r="B8" s="25">
        <v>15896</v>
      </c>
      <c r="C8" s="25">
        <v>4612</v>
      </c>
      <c r="D8" s="25">
        <v>530</v>
      </c>
      <c r="E8" s="25">
        <v>724</v>
      </c>
      <c r="F8" s="25">
        <v>455</v>
      </c>
      <c r="G8" s="25">
        <v>263</v>
      </c>
      <c r="H8" s="25">
        <v>1036</v>
      </c>
      <c r="I8" s="25">
        <v>645</v>
      </c>
      <c r="J8" s="25">
        <v>583</v>
      </c>
      <c r="K8" s="25">
        <v>898</v>
      </c>
      <c r="L8" s="25">
        <v>559</v>
      </c>
      <c r="M8" s="25">
        <v>853</v>
      </c>
      <c r="N8" s="25">
        <v>138</v>
      </c>
      <c r="O8" s="25">
        <v>768</v>
      </c>
      <c r="P8" s="25">
        <v>261</v>
      </c>
      <c r="Q8" s="25">
        <v>185</v>
      </c>
    </row>
    <row r="9" spans="1:18" x14ac:dyDescent="0.35">
      <c r="A9" t="s">
        <v>1</v>
      </c>
      <c r="B9" t="s">
        <v>84</v>
      </c>
      <c r="C9" t="s">
        <v>84</v>
      </c>
      <c r="D9" t="s">
        <v>84</v>
      </c>
      <c r="E9" t="s">
        <v>84</v>
      </c>
      <c r="F9" t="s">
        <v>84</v>
      </c>
      <c r="G9" t="s">
        <v>84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t="s">
        <v>84</v>
      </c>
      <c r="O9" t="s">
        <v>84</v>
      </c>
      <c r="P9" t="s">
        <v>84</v>
      </c>
      <c r="Q9" t="s">
        <v>84</v>
      </c>
      <c r="R9" t="s">
        <v>84</v>
      </c>
    </row>
    <row r="10" spans="1:18" x14ac:dyDescent="0.35">
      <c r="A10" s="1" t="s">
        <v>2</v>
      </c>
      <c r="B10" t="s">
        <v>1191</v>
      </c>
      <c r="C10" t="s">
        <v>1788</v>
      </c>
      <c r="D10" t="s">
        <v>637</v>
      </c>
      <c r="E10" t="s">
        <v>141</v>
      </c>
      <c r="F10" t="s">
        <v>1406</v>
      </c>
      <c r="G10" t="s">
        <v>118</v>
      </c>
      <c r="H10" t="s">
        <v>283</v>
      </c>
      <c r="I10" t="s">
        <v>1120</v>
      </c>
      <c r="J10" t="s">
        <v>1464</v>
      </c>
      <c r="K10" t="s">
        <v>118</v>
      </c>
      <c r="L10" t="s">
        <v>1483</v>
      </c>
      <c r="M10" t="s">
        <v>1502</v>
      </c>
      <c r="N10" t="s">
        <v>118</v>
      </c>
      <c r="O10" t="s">
        <v>1264</v>
      </c>
      <c r="P10" t="s">
        <v>839</v>
      </c>
      <c r="Q10" t="s">
        <v>196</v>
      </c>
    </row>
    <row r="11" spans="1:18" x14ac:dyDescent="0.35">
      <c r="A11" t="s">
        <v>3</v>
      </c>
      <c r="B11" t="s">
        <v>193</v>
      </c>
      <c r="C11" t="s">
        <v>118</v>
      </c>
      <c r="D11" t="s">
        <v>118</v>
      </c>
      <c r="E11" t="s">
        <v>118</v>
      </c>
      <c r="F11" t="s">
        <v>118</v>
      </c>
      <c r="G11" t="s">
        <v>118</v>
      </c>
      <c r="H11" t="s">
        <v>118</v>
      </c>
      <c r="I11" t="s">
        <v>118</v>
      </c>
      <c r="J11" t="s">
        <v>118</v>
      </c>
      <c r="K11" t="s">
        <v>118</v>
      </c>
      <c r="L11" t="s">
        <v>118</v>
      </c>
      <c r="M11" t="s">
        <v>118</v>
      </c>
      <c r="N11" t="s">
        <v>118</v>
      </c>
      <c r="O11" t="s">
        <v>118</v>
      </c>
      <c r="P11" t="s">
        <v>118</v>
      </c>
      <c r="Q11" t="s">
        <v>118</v>
      </c>
    </row>
    <row r="12" spans="1:18" x14ac:dyDescent="0.35">
      <c r="A12" t="s">
        <v>4</v>
      </c>
      <c r="B12" t="s">
        <v>1306</v>
      </c>
      <c r="C12" t="s">
        <v>1580</v>
      </c>
      <c r="D12" t="s">
        <v>118</v>
      </c>
      <c r="E12" t="s">
        <v>119</v>
      </c>
      <c r="F12" t="s">
        <v>118</v>
      </c>
      <c r="G12" t="s">
        <v>118</v>
      </c>
      <c r="H12" t="s">
        <v>223</v>
      </c>
      <c r="I12" t="s">
        <v>382</v>
      </c>
      <c r="J12" t="s">
        <v>118</v>
      </c>
      <c r="K12" t="s">
        <v>118</v>
      </c>
      <c r="L12" t="s">
        <v>119</v>
      </c>
      <c r="M12" t="s">
        <v>118</v>
      </c>
      <c r="N12" t="s">
        <v>118</v>
      </c>
      <c r="O12" t="s">
        <v>119</v>
      </c>
      <c r="P12" t="s">
        <v>550</v>
      </c>
      <c r="Q12" t="s">
        <v>118</v>
      </c>
    </row>
    <row r="13" spans="1:18" x14ac:dyDescent="0.35">
      <c r="A13" t="s">
        <v>5</v>
      </c>
      <c r="B13" t="s">
        <v>1307</v>
      </c>
      <c r="C13" t="s">
        <v>132</v>
      </c>
      <c r="D13" t="s">
        <v>118</v>
      </c>
      <c r="E13" t="s">
        <v>118</v>
      </c>
      <c r="F13" t="s">
        <v>118</v>
      </c>
      <c r="G13" t="s">
        <v>118</v>
      </c>
      <c r="H13" t="s">
        <v>118</v>
      </c>
      <c r="I13" t="s">
        <v>118</v>
      </c>
      <c r="J13" t="s">
        <v>118</v>
      </c>
      <c r="K13" t="s">
        <v>118</v>
      </c>
      <c r="L13" t="s">
        <v>118</v>
      </c>
      <c r="M13" t="s">
        <v>128</v>
      </c>
      <c r="N13" t="s">
        <v>118</v>
      </c>
      <c r="O13" t="s">
        <v>118</v>
      </c>
      <c r="P13" t="s">
        <v>118</v>
      </c>
      <c r="Q13" t="s">
        <v>118</v>
      </c>
    </row>
    <row r="14" spans="1:18" x14ac:dyDescent="0.35">
      <c r="A14" t="s">
        <v>6</v>
      </c>
      <c r="B14" t="s">
        <v>118</v>
      </c>
      <c r="C14" t="s">
        <v>118</v>
      </c>
      <c r="D14" t="s">
        <v>118</v>
      </c>
      <c r="E14" t="s">
        <v>118</v>
      </c>
      <c r="F14" t="s">
        <v>118</v>
      </c>
      <c r="G14" t="s">
        <v>118</v>
      </c>
      <c r="H14" t="s">
        <v>118</v>
      </c>
      <c r="I14" t="s">
        <v>118</v>
      </c>
      <c r="J14" t="s">
        <v>118</v>
      </c>
      <c r="K14" t="s">
        <v>118</v>
      </c>
      <c r="L14" t="s">
        <v>118</v>
      </c>
      <c r="M14" t="s">
        <v>118</v>
      </c>
      <c r="N14" t="s">
        <v>118</v>
      </c>
      <c r="O14" t="s">
        <v>118</v>
      </c>
      <c r="P14" t="s">
        <v>118</v>
      </c>
      <c r="Q14" t="s">
        <v>118</v>
      </c>
    </row>
    <row r="15" spans="1:18" x14ac:dyDescent="0.35">
      <c r="A15" t="s">
        <v>7</v>
      </c>
      <c r="B15" t="s">
        <v>223</v>
      </c>
      <c r="C15" t="s">
        <v>118</v>
      </c>
      <c r="D15" t="s">
        <v>118</v>
      </c>
      <c r="E15" t="s">
        <v>118</v>
      </c>
      <c r="F15" t="s">
        <v>118</v>
      </c>
      <c r="G15" t="s">
        <v>118</v>
      </c>
      <c r="H15" t="s">
        <v>118</v>
      </c>
      <c r="I15" t="s">
        <v>118</v>
      </c>
      <c r="J15" t="s">
        <v>118</v>
      </c>
      <c r="K15" t="s">
        <v>118</v>
      </c>
      <c r="L15" t="s">
        <v>118</v>
      </c>
      <c r="M15" t="s">
        <v>118</v>
      </c>
      <c r="N15" t="s">
        <v>118</v>
      </c>
      <c r="O15" t="s">
        <v>118</v>
      </c>
      <c r="P15" t="s">
        <v>118</v>
      </c>
      <c r="Q15" t="s">
        <v>118</v>
      </c>
    </row>
    <row r="16" spans="1:18" x14ac:dyDescent="0.35">
      <c r="A16" t="s">
        <v>8</v>
      </c>
      <c r="B16" t="s">
        <v>1308</v>
      </c>
      <c r="C16" t="s">
        <v>118</v>
      </c>
      <c r="D16" t="s">
        <v>118</v>
      </c>
      <c r="E16" t="s">
        <v>118</v>
      </c>
      <c r="F16" t="s">
        <v>118</v>
      </c>
      <c r="G16" t="s">
        <v>118</v>
      </c>
      <c r="H16" t="s">
        <v>118</v>
      </c>
      <c r="I16" t="s">
        <v>118</v>
      </c>
      <c r="J16" t="s">
        <v>118</v>
      </c>
      <c r="K16" t="s">
        <v>118</v>
      </c>
      <c r="L16" t="s">
        <v>118</v>
      </c>
      <c r="M16" t="s">
        <v>118</v>
      </c>
      <c r="N16" t="s">
        <v>118</v>
      </c>
      <c r="O16" t="s">
        <v>118</v>
      </c>
      <c r="P16" t="s">
        <v>118</v>
      </c>
      <c r="Q16" t="s">
        <v>118</v>
      </c>
    </row>
    <row r="17" spans="1:17" x14ac:dyDescent="0.35">
      <c r="A17" s="1" t="s">
        <v>9</v>
      </c>
      <c r="B17" t="s">
        <v>519</v>
      </c>
      <c r="C17" t="s">
        <v>3240</v>
      </c>
      <c r="D17" t="s">
        <v>1364</v>
      </c>
      <c r="E17" t="s">
        <v>1137</v>
      </c>
      <c r="F17" t="s">
        <v>1065</v>
      </c>
      <c r="G17" t="s">
        <v>126</v>
      </c>
      <c r="H17" t="s">
        <v>462</v>
      </c>
      <c r="I17" t="s">
        <v>295</v>
      </c>
      <c r="J17" t="s">
        <v>1465</v>
      </c>
      <c r="K17" t="s">
        <v>399</v>
      </c>
      <c r="L17" t="s">
        <v>820</v>
      </c>
      <c r="M17" t="s">
        <v>1503</v>
      </c>
      <c r="N17" t="s">
        <v>1524</v>
      </c>
      <c r="O17" t="s">
        <v>1540</v>
      </c>
      <c r="P17" t="s">
        <v>839</v>
      </c>
      <c r="Q17" t="s">
        <v>196</v>
      </c>
    </row>
    <row r="18" spans="1:17" x14ac:dyDescent="0.35">
      <c r="A18" t="s">
        <v>10</v>
      </c>
      <c r="B18" t="s">
        <v>1309</v>
      </c>
      <c r="C18" t="s">
        <v>381</v>
      </c>
      <c r="D18" t="s">
        <v>118</v>
      </c>
      <c r="E18" t="s">
        <v>118</v>
      </c>
      <c r="F18" t="s">
        <v>118</v>
      </c>
      <c r="G18" t="s">
        <v>118</v>
      </c>
      <c r="H18" t="s">
        <v>118</v>
      </c>
      <c r="I18" t="s">
        <v>118</v>
      </c>
      <c r="J18" t="s">
        <v>118</v>
      </c>
      <c r="K18" t="s">
        <v>118</v>
      </c>
      <c r="L18" t="s">
        <v>209</v>
      </c>
      <c r="M18" t="s">
        <v>118</v>
      </c>
      <c r="N18" t="s">
        <v>118</v>
      </c>
      <c r="O18" t="s">
        <v>209</v>
      </c>
      <c r="P18" t="s">
        <v>1123</v>
      </c>
      <c r="Q18" t="s">
        <v>119</v>
      </c>
    </row>
    <row r="19" spans="1:17" x14ac:dyDescent="0.35">
      <c r="A19" t="s">
        <v>11</v>
      </c>
      <c r="B19" t="s">
        <v>1310</v>
      </c>
      <c r="C19" t="s">
        <v>118</v>
      </c>
      <c r="D19" t="s">
        <v>118</v>
      </c>
      <c r="E19" t="s">
        <v>118</v>
      </c>
      <c r="F19" t="s">
        <v>118</v>
      </c>
      <c r="G19" t="s">
        <v>118</v>
      </c>
      <c r="H19" t="s">
        <v>118</v>
      </c>
      <c r="I19" t="s">
        <v>118</v>
      </c>
      <c r="J19" t="s">
        <v>118</v>
      </c>
      <c r="K19" t="s">
        <v>118</v>
      </c>
      <c r="L19" t="s">
        <v>118</v>
      </c>
      <c r="M19" t="s">
        <v>118</v>
      </c>
      <c r="N19" t="s">
        <v>118</v>
      </c>
      <c r="O19" t="s">
        <v>118</v>
      </c>
      <c r="P19" t="s">
        <v>118</v>
      </c>
      <c r="Q19" t="s">
        <v>118</v>
      </c>
    </row>
    <row r="20" spans="1:17" x14ac:dyDescent="0.35">
      <c r="A20" t="s">
        <v>12</v>
      </c>
      <c r="B20" t="s">
        <v>1311</v>
      </c>
      <c r="C20" t="s">
        <v>3241</v>
      </c>
      <c r="D20" t="s">
        <v>121</v>
      </c>
      <c r="E20" t="s">
        <v>118</v>
      </c>
      <c r="F20" t="s">
        <v>118</v>
      </c>
      <c r="G20" t="s">
        <v>118</v>
      </c>
      <c r="H20" t="s">
        <v>118</v>
      </c>
      <c r="I20" t="s">
        <v>118</v>
      </c>
      <c r="J20" t="s">
        <v>246</v>
      </c>
      <c r="K20" t="s">
        <v>118</v>
      </c>
      <c r="L20" t="s">
        <v>118</v>
      </c>
      <c r="M20" t="s">
        <v>118</v>
      </c>
      <c r="N20" t="s">
        <v>118</v>
      </c>
      <c r="O20" t="s">
        <v>118</v>
      </c>
      <c r="P20" t="s">
        <v>118</v>
      </c>
      <c r="Q20" t="s">
        <v>118</v>
      </c>
    </row>
    <row r="21" spans="1:17" x14ac:dyDescent="0.35">
      <c r="A21" t="s">
        <v>13</v>
      </c>
      <c r="B21" t="s">
        <v>729</v>
      </c>
      <c r="C21" t="s">
        <v>1584</v>
      </c>
      <c r="D21" t="s">
        <v>118</v>
      </c>
      <c r="E21" t="s">
        <v>118</v>
      </c>
      <c r="F21" t="s">
        <v>118</v>
      </c>
      <c r="G21" t="s">
        <v>118</v>
      </c>
      <c r="H21" t="s">
        <v>118</v>
      </c>
      <c r="I21" t="s">
        <v>118</v>
      </c>
      <c r="J21" t="s">
        <v>118</v>
      </c>
      <c r="K21" t="s">
        <v>118</v>
      </c>
      <c r="L21" t="s">
        <v>118</v>
      </c>
      <c r="M21" t="s">
        <v>118</v>
      </c>
      <c r="N21" t="s">
        <v>118</v>
      </c>
      <c r="O21" t="s">
        <v>118</v>
      </c>
      <c r="P21" t="s">
        <v>118</v>
      </c>
      <c r="Q21" t="s">
        <v>118</v>
      </c>
    </row>
    <row r="22" spans="1:17" x14ac:dyDescent="0.35">
      <c r="A22" t="s">
        <v>14</v>
      </c>
      <c r="B22" t="s">
        <v>773</v>
      </c>
      <c r="C22" t="s">
        <v>134</v>
      </c>
      <c r="D22" t="s">
        <v>134</v>
      </c>
      <c r="E22" t="s">
        <v>134</v>
      </c>
      <c r="F22" t="s">
        <v>134</v>
      </c>
      <c r="G22" t="s">
        <v>134</v>
      </c>
      <c r="H22" t="s">
        <v>134</v>
      </c>
      <c r="I22" t="s">
        <v>134</v>
      </c>
      <c r="J22" t="s">
        <v>134</v>
      </c>
      <c r="K22" t="s">
        <v>134</v>
      </c>
      <c r="L22" t="s">
        <v>134</v>
      </c>
      <c r="M22" t="s">
        <v>134</v>
      </c>
      <c r="N22" t="s">
        <v>134</v>
      </c>
      <c r="O22" t="s">
        <v>134</v>
      </c>
      <c r="P22" t="s">
        <v>134</v>
      </c>
      <c r="Q22" t="s">
        <v>134</v>
      </c>
    </row>
    <row r="23" spans="1:17" x14ac:dyDescent="0.35">
      <c r="A23" t="s">
        <v>15</v>
      </c>
      <c r="B23" t="s">
        <v>1312</v>
      </c>
      <c r="C23" t="s">
        <v>1553</v>
      </c>
      <c r="D23" t="s">
        <v>915</v>
      </c>
      <c r="E23" t="s">
        <v>1385</v>
      </c>
      <c r="F23" t="s">
        <v>1125</v>
      </c>
      <c r="G23" t="s">
        <v>1424</v>
      </c>
      <c r="H23" t="s">
        <v>1444</v>
      </c>
      <c r="I23" t="s">
        <v>2276</v>
      </c>
      <c r="J23" t="s">
        <v>1466</v>
      </c>
      <c r="K23" t="s">
        <v>1611</v>
      </c>
      <c r="L23" t="s">
        <v>286</v>
      </c>
      <c r="M23" t="s">
        <v>1504</v>
      </c>
      <c r="N23" t="s">
        <v>118</v>
      </c>
      <c r="O23" t="s">
        <v>1541</v>
      </c>
      <c r="P23" t="s">
        <v>276</v>
      </c>
      <c r="Q23" t="s">
        <v>1580</v>
      </c>
    </row>
    <row r="24" spans="1:17" x14ac:dyDescent="0.35">
      <c r="A24" t="s">
        <v>16</v>
      </c>
      <c r="B24" t="s">
        <v>1313</v>
      </c>
      <c r="C24" t="s">
        <v>2200</v>
      </c>
      <c r="D24" t="s">
        <v>1365</v>
      </c>
      <c r="E24" t="s">
        <v>399</v>
      </c>
      <c r="F24" t="s">
        <v>556</v>
      </c>
      <c r="G24" t="s">
        <v>1232</v>
      </c>
      <c r="H24" t="s">
        <v>518</v>
      </c>
      <c r="I24" t="s">
        <v>615</v>
      </c>
      <c r="J24" t="s">
        <v>1467</v>
      </c>
      <c r="K24" t="s">
        <v>255</v>
      </c>
      <c r="L24" t="s">
        <v>1406</v>
      </c>
      <c r="M24" t="s">
        <v>1502</v>
      </c>
      <c r="N24" t="s">
        <v>118</v>
      </c>
      <c r="O24" t="s">
        <v>377</v>
      </c>
      <c r="P24" t="s">
        <v>1283</v>
      </c>
      <c r="Q24" t="s">
        <v>1581</v>
      </c>
    </row>
    <row r="25" spans="1:17" x14ac:dyDescent="0.35">
      <c r="A25" t="s">
        <v>17</v>
      </c>
      <c r="B25" t="s">
        <v>84</v>
      </c>
      <c r="C25" t="s">
        <v>84</v>
      </c>
      <c r="D25" t="s">
        <v>84</v>
      </c>
      <c r="E25" t="s">
        <v>84</v>
      </c>
      <c r="F25" t="s">
        <v>84</v>
      </c>
      <c r="G25" t="s">
        <v>84</v>
      </c>
      <c r="H25" t="s">
        <v>84</v>
      </c>
      <c r="I25" t="s">
        <v>84</v>
      </c>
      <c r="J25" t="s">
        <v>84</v>
      </c>
      <c r="K25" t="s">
        <v>84</v>
      </c>
      <c r="L25" t="s">
        <v>84</v>
      </c>
      <c r="M25" t="s">
        <v>84</v>
      </c>
      <c r="N25" t="s">
        <v>84</v>
      </c>
      <c r="O25" t="s">
        <v>84</v>
      </c>
      <c r="P25" t="s">
        <v>84</v>
      </c>
      <c r="Q25" t="s">
        <v>84</v>
      </c>
    </row>
    <row r="26" spans="1:17" x14ac:dyDescent="0.35">
      <c r="A26" t="s">
        <v>18</v>
      </c>
      <c r="B26" t="s">
        <v>281</v>
      </c>
      <c r="C26" t="s">
        <v>84</v>
      </c>
      <c r="D26" t="s">
        <v>84</v>
      </c>
      <c r="E26" t="s">
        <v>84</v>
      </c>
      <c r="F26" t="s">
        <v>84</v>
      </c>
      <c r="G26" t="s">
        <v>84</v>
      </c>
      <c r="H26" t="s">
        <v>84</v>
      </c>
      <c r="I26" t="s">
        <v>84</v>
      </c>
      <c r="J26" t="s">
        <v>84</v>
      </c>
      <c r="K26" t="s">
        <v>84</v>
      </c>
      <c r="L26" t="s">
        <v>84</v>
      </c>
      <c r="M26" t="s">
        <v>84</v>
      </c>
      <c r="N26" t="s">
        <v>84</v>
      </c>
      <c r="O26" t="s">
        <v>84</v>
      </c>
      <c r="P26" t="s">
        <v>84</v>
      </c>
      <c r="Q26" t="s">
        <v>84</v>
      </c>
    </row>
    <row r="27" spans="1:17" x14ac:dyDescent="0.35">
      <c r="A27" t="s">
        <v>19</v>
      </c>
      <c r="B27" t="s">
        <v>84</v>
      </c>
      <c r="C27" t="s">
        <v>84</v>
      </c>
      <c r="D27" t="s">
        <v>84</v>
      </c>
      <c r="E27" t="s">
        <v>84</v>
      </c>
      <c r="F27" t="s">
        <v>84</v>
      </c>
      <c r="G27" t="s">
        <v>84</v>
      </c>
      <c r="H27" t="s">
        <v>84</v>
      </c>
      <c r="I27" t="s">
        <v>84</v>
      </c>
      <c r="J27" t="s">
        <v>84</v>
      </c>
      <c r="K27" t="s">
        <v>84</v>
      </c>
      <c r="L27" t="s">
        <v>84</v>
      </c>
      <c r="M27" t="s">
        <v>84</v>
      </c>
      <c r="N27" t="s">
        <v>84</v>
      </c>
      <c r="O27" t="s">
        <v>84</v>
      </c>
      <c r="P27" t="s">
        <v>84</v>
      </c>
      <c r="Q27" t="s">
        <v>84</v>
      </c>
    </row>
    <row r="28" spans="1:17" x14ac:dyDescent="0.35">
      <c r="A28" s="1" t="s">
        <v>20</v>
      </c>
      <c r="B28" t="s">
        <v>118</v>
      </c>
      <c r="C28" t="s">
        <v>118</v>
      </c>
      <c r="D28" t="s">
        <v>118</v>
      </c>
      <c r="E28" t="s">
        <v>118</v>
      </c>
      <c r="F28" t="s">
        <v>118</v>
      </c>
      <c r="G28" t="s">
        <v>118</v>
      </c>
      <c r="H28" t="s">
        <v>118</v>
      </c>
      <c r="I28" t="s">
        <v>118</v>
      </c>
      <c r="J28" t="s">
        <v>118</v>
      </c>
      <c r="K28" t="s">
        <v>118</v>
      </c>
      <c r="L28" t="s">
        <v>118</v>
      </c>
      <c r="M28" t="s">
        <v>118</v>
      </c>
      <c r="N28" t="s">
        <v>118</v>
      </c>
      <c r="O28" t="s">
        <v>118</v>
      </c>
      <c r="P28" t="s">
        <v>118</v>
      </c>
      <c r="Q28" t="s">
        <v>118</v>
      </c>
    </row>
    <row r="29" spans="1:17" x14ac:dyDescent="0.35">
      <c r="A29" s="1" t="s">
        <v>21</v>
      </c>
      <c r="B29" t="s">
        <v>118</v>
      </c>
      <c r="C29" t="s">
        <v>1353</v>
      </c>
      <c r="D29" t="s">
        <v>118</v>
      </c>
      <c r="E29" t="s">
        <v>118</v>
      </c>
      <c r="F29" t="s">
        <v>118</v>
      </c>
      <c r="G29" t="s">
        <v>118</v>
      </c>
      <c r="H29" t="s">
        <v>118</v>
      </c>
      <c r="I29" t="s">
        <v>118</v>
      </c>
      <c r="J29" t="s">
        <v>118</v>
      </c>
      <c r="K29" t="s">
        <v>118</v>
      </c>
      <c r="L29" t="s">
        <v>118</v>
      </c>
      <c r="M29" t="s">
        <v>118</v>
      </c>
      <c r="N29" t="s">
        <v>118</v>
      </c>
      <c r="O29" t="s">
        <v>118</v>
      </c>
      <c r="P29" t="s">
        <v>118</v>
      </c>
      <c r="Q29" t="s">
        <v>118</v>
      </c>
    </row>
    <row r="30" spans="1:17" x14ac:dyDescent="0.35">
      <c r="A30" s="1" t="s">
        <v>22</v>
      </c>
      <c r="B30" t="s">
        <v>118</v>
      </c>
      <c r="C30" t="s">
        <v>118</v>
      </c>
      <c r="D30" t="s">
        <v>118</v>
      </c>
      <c r="E30" t="s">
        <v>118</v>
      </c>
      <c r="F30" t="s">
        <v>118</v>
      </c>
      <c r="G30" t="s">
        <v>118</v>
      </c>
      <c r="H30" t="s">
        <v>118</v>
      </c>
      <c r="I30" t="s">
        <v>118</v>
      </c>
      <c r="J30" t="s">
        <v>118</v>
      </c>
      <c r="K30" t="s">
        <v>118</v>
      </c>
      <c r="L30" t="s">
        <v>118</v>
      </c>
      <c r="M30" t="s">
        <v>118</v>
      </c>
      <c r="N30" t="s">
        <v>118</v>
      </c>
      <c r="O30" t="s">
        <v>118</v>
      </c>
      <c r="P30" t="s">
        <v>118</v>
      </c>
      <c r="Q30" t="s">
        <v>118</v>
      </c>
    </row>
    <row r="31" spans="1:17" x14ac:dyDescent="0.35">
      <c r="A31" t="s">
        <v>23</v>
      </c>
      <c r="B31" t="s">
        <v>1314</v>
      </c>
      <c r="C31" t="s">
        <v>118</v>
      </c>
      <c r="D31" t="s">
        <v>118</v>
      </c>
      <c r="E31" t="s">
        <v>118</v>
      </c>
      <c r="F31" t="s">
        <v>118</v>
      </c>
      <c r="G31" t="s">
        <v>118</v>
      </c>
      <c r="H31" t="s">
        <v>118</v>
      </c>
      <c r="I31" t="s">
        <v>118</v>
      </c>
      <c r="J31" t="s">
        <v>118</v>
      </c>
      <c r="K31" t="s">
        <v>118</v>
      </c>
      <c r="L31" t="s">
        <v>118</v>
      </c>
      <c r="M31" t="s">
        <v>118</v>
      </c>
      <c r="N31" t="s">
        <v>118</v>
      </c>
      <c r="O31" t="s">
        <v>118</v>
      </c>
      <c r="P31" t="s">
        <v>118</v>
      </c>
      <c r="Q31" t="s">
        <v>118</v>
      </c>
    </row>
    <row r="32" spans="1:17" x14ac:dyDescent="0.35">
      <c r="A32" t="s">
        <v>24</v>
      </c>
      <c r="B32" t="s">
        <v>1315</v>
      </c>
      <c r="C32" t="s">
        <v>1354</v>
      </c>
      <c r="D32" t="s">
        <v>118</v>
      </c>
      <c r="E32" t="s">
        <v>118</v>
      </c>
      <c r="F32" t="s">
        <v>118</v>
      </c>
      <c r="G32" t="s">
        <v>118</v>
      </c>
      <c r="H32" t="s">
        <v>118</v>
      </c>
      <c r="I32" t="s">
        <v>118</v>
      </c>
      <c r="J32" t="s">
        <v>118</v>
      </c>
      <c r="K32" t="s">
        <v>429</v>
      </c>
      <c r="L32" t="s">
        <v>118</v>
      </c>
      <c r="M32" t="s">
        <v>168</v>
      </c>
      <c r="N32" t="s">
        <v>118</v>
      </c>
      <c r="O32" t="s">
        <v>279</v>
      </c>
      <c r="P32" t="s">
        <v>118</v>
      </c>
      <c r="Q32" t="s">
        <v>118</v>
      </c>
    </row>
    <row r="33" spans="1:17" x14ac:dyDescent="0.35">
      <c r="A33" t="s">
        <v>25</v>
      </c>
      <c r="B33" t="s">
        <v>1316</v>
      </c>
      <c r="C33" t="s">
        <v>3242</v>
      </c>
      <c r="D33" t="s">
        <v>118</v>
      </c>
      <c r="E33" t="s">
        <v>118</v>
      </c>
      <c r="F33" t="s">
        <v>118</v>
      </c>
      <c r="G33" t="s">
        <v>118</v>
      </c>
      <c r="H33" t="s">
        <v>118</v>
      </c>
      <c r="I33" t="s">
        <v>118</v>
      </c>
      <c r="J33" t="s">
        <v>118</v>
      </c>
      <c r="K33" t="s">
        <v>118</v>
      </c>
      <c r="L33" t="s">
        <v>118</v>
      </c>
      <c r="M33" t="s">
        <v>118</v>
      </c>
      <c r="N33" t="s">
        <v>118</v>
      </c>
      <c r="O33" t="s">
        <v>118</v>
      </c>
      <c r="P33" t="s">
        <v>118</v>
      </c>
      <c r="Q33" t="s">
        <v>118</v>
      </c>
    </row>
    <row r="34" spans="1:17" x14ac:dyDescent="0.35">
      <c r="A34" t="s">
        <v>26</v>
      </c>
      <c r="B34" t="s">
        <v>118</v>
      </c>
      <c r="C34" t="s">
        <v>118</v>
      </c>
      <c r="D34" t="s">
        <v>118</v>
      </c>
      <c r="E34" t="s">
        <v>118</v>
      </c>
      <c r="F34" t="s">
        <v>118</v>
      </c>
      <c r="G34" t="s">
        <v>118</v>
      </c>
      <c r="H34" t="s">
        <v>118</v>
      </c>
      <c r="I34" t="s">
        <v>118</v>
      </c>
      <c r="J34" t="s">
        <v>118</v>
      </c>
      <c r="K34" t="s">
        <v>118</v>
      </c>
      <c r="L34" t="s">
        <v>118</v>
      </c>
      <c r="M34" t="s">
        <v>118</v>
      </c>
      <c r="N34" t="s">
        <v>118</v>
      </c>
      <c r="O34" t="s">
        <v>118</v>
      </c>
      <c r="P34" t="s">
        <v>118</v>
      </c>
      <c r="Q34" t="s">
        <v>118</v>
      </c>
    </row>
    <row r="35" spans="1:17" x14ac:dyDescent="0.35">
      <c r="A35" t="s">
        <v>27</v>
      </c>
      <c r="B35" t="s">
        <v>84</v>
      </c>
      <c r="C35" t="s">
        <v>84</v>
      </c>
      <c r="D35" t="s">
        <v>84</v>
      </c>
      <c r="E35" t="s">
        <v>84</v>
      </c>
      <c r="F35" t="s">
        <v>84</v>
      </c>
      <c r="G35" t="s">
        <v>84</v>
      </c>
      <c r="H35" t="s">
        <v>84</v>
      </c>
      <c r="I35" t="s">
        <v>84</v>
      </c>
      <c r="J35" t="s">
        <v>84</v>
      </c>
      <c r="K35" t="s">
        <v>84</v>
      </c>
      <c r="L35" t="s">
        <v>84</v>
      </c>
      <c r="M35" t="s">
        <v>84</v>
      </c>
      <c r="N35" t="s">
        <v>84</v>
      </c>
      <c r="O35" t="s">
        <v>84</v>
      </c>
      <c r="P35" t="s">
        <v>84</v>
      </c>
      <c r="Q35" t="s">
        <v>84</v>
      </c>
    </row>
    <row r="36" spans="1:17" x14ac:dyDescent="0.35">
      <c r="A36" s="1" t="s">
        <v>28</v>
      </c>
      <c r="B36" t="s">
        <v>1317</v>
      </c>
      <c r="C36" t="s">
        <v>3243</v>
      </c>
      <c r="D36" t="s">
        <v>1366</v>
      </c>
      <c r="E36" t="s">
        <v>1386</v>
      </c>
      <c r="F36" t="s">
        <v>1407</v>
      </c>
      <c r="G36" t="s">
        <v>1425</v>
      </c>
      <c r="H36" t="s">
        <v>1445</v>
      </c>
      <c r="I36" t="s">
        <v>2277</v>
      </c>
      <c r="J36" t="s">
        <v>1468</v>
      </c>
      <c r="K36" t="s">
        <v>1612</v>
      </c>
      <c r="L36" t="s">
        <v>1484</v>
      </c>
      <c r="M36" t="s">
        <v>1505</v>
      </c>
      <c r="N36" t="s">
        <v>1525</v>
      </c>
      <c r="O36" t="s">
        <v>1542</v>
      </c>
      <c r="P36" t="s">
        <v>1562</v>
      </c>
      <c r="Q36" t="s">
        <v>1582</v>
      </c>
    </row>
    <row r="37" spans="1:17" x14ac:dyDescent="0.35">
      <c r="A37" s="1" t="s">
        <v>29</v>
      </c>
      <c r="B37" t="s">
        <v>1318</v>
      </c>
      <c r="C37" t="s">
        <v>3243</v>
      </c>
      <c r="D37" t="s">
        <v>1367</v>
      </c>
      <c r="E37" t="s">
        <v>261</v>
      </c>
      <c r="F37" t="s">
        <v>1408</v>
      </c>
      <c r="G37" t="s">
        <v>1426</v>
      </c>
      <c r="H37" t="s">
        <v>1446</v>
      </c>
      <c r="I37" t="s">
        <v>2278</v>
      </c>
      <c r="J37" t="s">
        <v>1469</v>
      </c>
      <c r="K37" t="s">
        <v>1613</v>
      </c>
      <c r="L37" t="s">
        <v>1485</v>
      </c>
      <c r="M37" t="s">
        <v>1506</v>
      </c>
      <c r="N37" t="s">
        <v>1526</v>
      </c>
      <c r="O37" t="s">
        <v>1543</v>
      </c>
      <c r="P37" t="s">
        <v>1563</v>
      </c>
      <c r="Q37" t="s">
        <v>1583</v>
      </c>
    </row>
    <row r="38" spans="1:17" x14ac:dyDescent="0.35">
      <c r="A38" t="s">
        <v>30</v>
      </c>
      <c r="B38" t="s">
        <v>1319</v>
      </c>
      <c r="C38" t="s">
        <v>3244</v>
      </c>
      <c r="D38" t="s">
        <v>1368</v>
      </c>
      <c r="E38" t="s">
        <v>1387</v>
      </c>
      <c r="F38" t="s">
        <v>1409</v>
      </c>
      <c r="G38" t="s">
        <v>823</v>
      </c>
      <c r="H38" t="s">
        <v>1447</v>
      </c>
      <c r="I38" t="s">
        <v>2279</v>
      </c>
      <c r="J38" t="s">
        <v>1470</v>
      </c>
      <c r="K38" t="s">
        <v>1614</v>
      </c>
      <c r="L38" t="s">
        <v>1486</v>
      </c>
      <c r="M38" t="s">
        <v>1507</v>
      </c>
      <c r="N38" t="s">
        <v>118</v>
      </c>
      <c r="O38" t="s">
        <v>1544</v>
      </c>
      <c r="P38" t="s">
        <v>1564</v>
      </c>
      <c r="Q38" t="s">
        <v>1584</v>
      </c>
    </row>
    <row r="39" spans="1:17" x14ac:dyDescent="0.35">
      <c r="A39" t="s">
        <v>31</v>
      </c>
      <c r="B39" t="s">
        <v>1320</v>
      </c>
      <c r="C39" t="s">
        <v>3245</v>
      </c>
      <c r="D39" t="s">
        <v>1369</v>
      </c>
      <c r="E39" t="s">
        <v>118</v>
      </c>
      <c r="F39" t="s">
        <v>118</v>
      </c>
      <c r="G39" t="s">
        <v>118</v>
      </c>
      <c r="H39" t="s">
        <v>992</v>
      </c>
      <c r="I39" t="s">
        <v>279</v>
      </c>
      <c r="J39" t="s">
        <v>288</v>
      </c>
      <c r="K39" t="s">
        <v>118</v>
      </c>
      <c r="L39" t="s">
        <v>223</v>
      </c>
      <c r="M39" t="s">
        <v>118</v>
      </c>
      <c r="N39" t="s">
        <v>118</v>
      </c>
      <c r="O39" t="s">
        <v>429</v>
      </c>
      <c r="P39" t="s">
        <v>1565</v>
      </c>
      <c r="Q39" t="s">
        <v>168</v>
      </c>
    </row>
    <row r="40" spans="1:17" x14ac:dyDescent="0.35">
      <c r="A40" s="1" t="s">
        <v>32</v>
      </c>
      <c r="B40" t="s">
        <v>1321</v>
      </c>
      <c r="C40" t="s">
        <v>3246</v>
      </c>
      <c r="D40" t="s">
        <v>1370</v>
      </c>
      <c r="E40" t="s">
        <v>1388</v>
      </c>
      <c r="F40" t="s">
        <v>1410</v>
      </c>
      <c r="G40" t="s">
        <v>1427</v>
      </c>
      <c r="H40" t="s">
        <v>1448</v>
      </c>
      <c r="I40" t="s">
        <v>2280</v>
      </c>
      <c r="J40" t="s">
        <v>1471</v>
      </c>
      <c r="K40" t="s">
        <v>1615</v>
      </c>
      <c r="L40" t="s">
        <v>1487</v>
      </c>
      <c r="M40" t="s">
        <v>1508</v>
      </c>
      <c r="N40" t="s">
        <v>1527</v>
      </c>
      <c r="O40" t="s">
        <v>1545</v>
      </c>
      <c r="P40" t="s">
        <v>1566</v>
      </c>
      <c r="Q40" t="s">
        <v>1585</v>
      </c>
    </row>
    <row r="41" spans="1:17" x14ac:dyDescent="0.35">
      <c r="A41" s="1" t="s">
        <v>33</v>
      </c>
      <c r="B41" t="s">
        <v>576</v>
      </c>
      <c r="C41" t="s">
        <v>124</v>
      </c>
      <c r="D41" t="s">
        <v>170</v>
      </c>
      <c r="E41" t="s">
        <v>225</v>
      </c>
      <c r="F41" t="s">
        <v>131</v>
      </c>
      <c r="G41" t="s">
        <v>170</v>
      </c>
      <c r="H41" t="s">
        <v>170</v>
      </c>
      <c r="I41" t="s">
        <v>131</v>
      </c>
      <c r="J41" t="s">
        <v>135</v>
      </c>
      <c r="K41" t="s">
        <v>170</v>
      </c>
      <c r="L41" t="s">
        <v>170</v>
      </c>
      <c r="M41" t="s">
        <v>131</v>
      </c>
      <c r="N41" t="s">
        <v>118</v>
      </c>
      <c r="O41" t="s">
        <v>135</v>
      </c>
      <c r="P41" t="s">
        <v>135</v>
      </c>
      <c r="Q41" t="s">
        <v>170</v>
      </c>
    </row>
    <row r="42" spans="1:17" x14ac:dyDescent="0.35">
      <c r="A42" s="1" t="s">
        <v>34</v>
      </c>
      <c r="B42" t="s">
        <v>404</v>
      </c>
      <c r="C42" t="s">
        <v>210</v>
      </c>
      <c r="D42" t="s">
        <v>1086</v>
      </c>
      <c r="E42" t="s">
        <v>1275</v>
      </c>
      <c r="F42" t="s">
        <v>1067</v>
      </c>
      <c r="G42" t="s">
        <v>256</v>
      </c>
      <c r="H42" t="s">
        <v>403</v>
      </c>
      <c r="I42" t="s">
        <v>633</v>
      </c>
      <c r="J42" t="s">
        <v>633</v>
      </c>
      <c r="K42" t="s">
        <v>634</v>
      </c>
      <c r="L42" t="s">
        <v>633</v>
      </c>
      <c r="M42" t="s">
        <v>583</v>
      </c>
      <c r="N42" t="s">
        <v>1528</v>
      </c>
      <c r="O42" t="s">
        <v>633</v>
      </c>
      <c r="P42" t="s">
        <v>171</v>
      </c>
      <c r="Q42" t="s">
        <v>136</v>
      </c>
    </row>
    <row r="43" spans="1:17" x14ac:dyDescent="0.35">
      <c r="A43" t="s">
        <v>35</v>
      </c>
      <c r="B43" t="s">
        <v>1322</v>
      </c>
      <c r="C43" t="s">
        <v>1355</v>
      </c>
      <c r="D43" t="s">
        <v>924</v>
      </c>
      <c r="E43" t="s">
        <v>260</v>
      </c>
      <c r="F43" t="s">
        <v>924</v>
      </c>
      <c r="G43" t="s">
        <v>194</v>
      </c>
      <c r="H43" t="s">
        <v>962</v>
      </c>
      <c r="I43" t="s">
        <v>1019</v>
      </c>
      <c r="J43" t="s">
        <v>194</v>
      </c>
      <c r="K43" t="s">
        <v>404</v>
      </c>
      <c r="L43" t="s">
        <v>145</v>
      </c>
      <c r="M43" t="s">
        <v>260</v>
      </c>
      <c r="N43" t="s">
        <v>194</v>
      </c>
      <c r="O43" t="s">
        <v>338</v>
      </c>
      <c r="P43" t="s">
        <v>256</v>
      </c>
      <c r="Q43" t="s">
        <v>194</v>
      </c>
    </row>
    <row r="44" spans="1:17" x14ac:dyDescent="0.35">
      <c r="A44" t="s">
        <v>36</v>
      </c>
      <c r="B44" t="s">
        <v>1323</v>
      </c>
      <c r="C44" t="s">
        <v>3209</v>
      </c>
      <c r="D44" t="s">
        <v>1371</v>
      </c>
      <c r="E44" t="s">
        <v>1389</v>
      </c>
      <c r="F44" t="s">
        <v>1303</v>
      </c>
      <c r="G44" t="s">
        <v>143</v>
      </c>
      <c r="H44" t="s">
        <v>1449</v>
      </c>
      <c r="I44" t="s">
        <v>1605</v>
      </c>
      <c r="J44" t="s">
        <v>1416</v>
      </c>
      <c r="K44" t="s">
        <v>1359</v>
      </c>
      <c r="L44" t="s">
        <v>895</v>
      </c>
      <c r="M44" t="s">
        <v>1359</v>
      </c>
      <c r="N44" t="s">
        <v>847</v>
      </c>
      <c r="O44" t="s">
        <v>1546</v>
      </c>
      <c r="P44" t="s">
        <v>756</v>
      </c>
      <c r="Q44" t="s">
        <v>1586</v>
      </c>
    </row>
    <row r="45" spans="1:17" x14ac:dyDescent="0.35">
      <c r="A45" t="s">
        <v>37</v>
      </c>
      <c r="B45" t="s">
        <v>84</v>
      </c>
      <c r="C45" t="s">
        <v>84</v>
      </c>
      <c r="D45" t="s">
        <v>84</v>
      </c>
      <c r="E45" t="s">
        <v>84</v>
      </c>
      <c r="F45" t="s">
        <v>84</v>
      </c>
      <c r="G45" t="s">
        <v>84</v>
      </c>
      <c r="H45" t="s">
        <v>84</v>
      </c>
      <c r="I45" t="s">
        <v>84</v>
      </c>
      <c r="J45" t="s">
        <v>84</v>
      </c>
      <c r="K45" t="s">
        <v>84</v>
      </c>
      <c r="L45" t="s">
        <v>84</v>
      </c>
      <c r="M45" t="s">
        <v>84</v>
      </c>
      <c r="N45" t="s">
        <v>84</v>
      </c>
      <c r="O45" t="s">
        <v>84</v>
      </c>
      <c r="P45" t="s">
        <v>84</v>
      </c>
      <c r="Q45" t="s">
        <v>84</v>
      </c>
    </row>
    <row r="46" spans="1:17" x14ac:dyDescent="0.35">
      <c r="A46" s="1" t="s">
        <v>38</v>
      </c>
      <c r="B46" t="s">
        <v>1324</v>
      </c>
      <c r="C46" t="s">
        <v>1357</v>
      </c>
      <c r="D46" t="s">
        <v>421</v>
      </c>
      <c r="E46" t="s">
        <v>1390</v>
      </c>
      <c r="F46" t="s">
        <v>1411</v>
      </c>
      <c r="G46" t="s">
        <v>1428</v>
      </c>
      <c r="H46" t="s">
        <v>1450</v>
      </c>
      <c r="I46" t="s">
        <v>2281</v>
      </c>
      <c r="J46" t="s">
        <v>1472</v>
      </c>
      <c r="K46" t="s">
        <v>1616</v>
      </c>
      <c r="L46" t="s">
        <v>1488</v>
      </c>
      <c r="M46" t="s">
        <v>1509</v>
      </c>
      <c r="N46" t="s">
        <v>1529</v>
      </c>
      <c r="O46" t="s">
        <v>1547</v>
      </c>
      <c r="P46" t="s">
        <v>1567</v>
      </c>
      <c r="Q46" t="s">
        <v>1587</v>
      </c>
    </row>
    <row r="47" spans="1:17" x14ac:dyDescent="0.35">
      <c r="A47" s="1" t="s">
        <v>39</v>
      </c>
      <c r="B47" t="s">
        <v>1325</v>
      </c>
      <c r="C47" t="s">
        <v>2261</v>
      </c>
      <c r="D47" t="s">
        <v>1093</v>
      </c>
      <c r="E47" t="s">
        <v>1391</v>
      </c>
      <c r="F47" t="s">
        <v>1022</v>
      </c>
      <c r="G47" t="s">
        <v>1120</v>
      </c>
      <c r="H47" t="s">
        <v>1451</v>
      </c>
      <c r="I47" t="s">
        <v>371</v>
      </c>
      <c r="J47" t="s">
        <v>1473</v>
      </c>
      <c r="K47" t="s">
        <v>704</v>
      </c>
      <c r="L47" t="s">
        <v>890</v>
      </c>
      <c r="M47" t="s">
        <v>1510</v>
      </c>
      <c r="N47" t="s">
        <v>1530</v>
      </c>
      <c r="O47" t="s">
        <v>1516</v>
      </c>
      <c r="P47" t="s">
        <v>774</v>
      </c>
      <c r="Q47" t="s">
        <v>519</v>
      </c>
    </row>
    <row r="48" spans="1:17" x14ac:dyDescent="0.35">
      <c r="A48" t="s">
        <v>40</v>
      </c>
      <c r="B48" t="s">
        <v>493</v>
      </c>
      <c r="C48" t="s">
        <v>3247</v>
      </c>
      <c r="D48" t="s">
        <v>1372</v>
      </c>
      <c r="E48" t="s">
        <v>201</v>
      </c>
      <c r="F48" t="s">
        <v>408</v>
      </c>
      <c r="G48" t="s">
        <v>308</v>
      </c>
      <c r="H48" t="s">
        <v>455</v>
      </c>
      <c r="I48" t="s">
        <v>1184</v>
      </c>
      <c r="J48" t="s">
        <v>637</v>
      </c>
      <c r="K48" t="s">
        <v>243</v>
      </c>
      <c r="L48" t="s">
        <v>243</v>
      </c>
      <c r="M48" t="s">
        <v>988</v>
      </c>
      <c r="N48" t="s">
        <v>847</v>
      </c>
      <c r="O48" t="s">
        <v>201</v>
      </c>
      <c r="P48" t="s">
        <v>1568</v>
      </c>
      <c r="Q48" t="s">
        <v>513</v>
      </c>
    </row>
    <row r="49" spans="1:17" x14ac:dyDescent="0.35">
      <c r="A49" t="s">
        <v>41</v>
      </c>
      <c r="B49" t="s">
        <v>1326</v>
      </c>
      <c r="C49" t="s">
        <v>3248</v>
      </c>
      <c r="D49" t="s">
        <v>1373</v>
      </c>
      <c r="E49" t="s">
        <v>1392</v>
      </c>
      <c r="F49" t="s">
        <v>1412</v>
      </c>
      <c r="G49" t="s">
        <v>1429</v>
      </c>
      <c r="H49" t="s">
        <v>1452</v>
      </c>
      <c r="I49" t="s">
        <v>2282</v>
      </c>
      <c r="J49" t="s">
        <v>1474</v>
      </c>
      <c r="K49" t="s">
        <v>1617</v>
      </c>
      <c r="L49" t="s">
        <v>1489</v>
      </c>
      <c r="M49" t="s">
        <v>1511</v>
      </c>
      <c r="N49" t="s">
        <v>1531</v>
      </c>
      <c r="O49" t="s">
        <v>1548</v>
      </c>
      <c r="P49" t="s">
        <v>1569</v>
      </c>
      <c r="Q49" t="s">
        <v>1588</v>
      </c>
    </row>
    <row r="50" spans="1:17" x14ac:dyDescent="0.35">
      <c r="A50" t="s">
        <v>42</v>
      </c>
      <c r="B50" t="s">
        <v>1327</v>
      </c>
      <c r="C50" t="s">
        <v>3249</v>
      </c>
      <c r="D50" t="s">
        <v>118</v>
      </c>
      <c r="E50" t="s">
        <v>118</v>
      </c>
      <c r="F50" t="s">
        <v>118</v>
      </c>
      <c r="G50" t="s">
        <v>118</v>
      </c>
      <c r="H50" t="s">
        <v>118</v>
      </c>
      <c r="I50" t="s">
        <v>1679</v>
      </c>
      <c r="J50" t="s">
        <v>118</v>
      </c>
      <c r="K50" t="s">
        <v>1146</v>
      </c>
      <c r="L50" t="s">
        <v>118</v>
      </c>
      <c r="M50" t="s">
        <v>118</v>
      </c>
      <c r="N50" t="s">
        <v>118</v>
      </c>
      <c r="O50" t="s">
        <v>118</v>
      </c>
      <c r="P50" t="s">
        <v>118</v>
      </c>
      <c r="Q50" t="s">
        <v>118</v>
      </c>
    </row>
    <row r="51" spans="1:17" x14ac:dyDescent="0.35">
      <c r="A51" t="s">
        <v>43</v>
      </c>
      <c r="B51" t="s">
        <v>84</v>
      </c>
      <c r="C51" t="s">
        <v>84</v>
      </c>
      <c r="D51" t="s">
        <v>84</v>
      </c>
      <c r="E51" t="s">
        <v>84</v>
      </c>
      <c r="F51" t="s">
        <v>84</v>
      </c>
      <c r="G51" t="s">
        <v>84</v>
      </c>
      <c r="H51" t="s">
        <v>84</v>
      </c>
      <c r="I51" t="s">
        <v>84</v>
      </c>
      <c r="J51" t="s">
        <v>84</v>
      </c>
      <c r="K51" t="s">
        <v>84</v>
      </c>
      <c r="L51" t="s">
        <v>84</v>
      </c>
      <c r="M51" t="s">
        <v>84</v>
      </c>
      <c r="N51" t="s">
        <v>84</v>
      </c>
      <c r="O51" t="s">
        <v>84</v>
      </c>
      <c r="P51" t="s">
        <v>84</v>
      </c>
      <c r="Q51" t="s">
        <v>84</v>
      </c>
    </row>
    <row r="52" spans="1:17" x14ac:dyDescent="0.35">
      <c r="A52" t="s">
        <v>44</v>
      </c>
      <c r="B52" t="s">
        <v>1328</v>
      </c>
      <c r="C52" t="s">
        <v>3250</v>
      </c>
      <c r="D52" t="s">
        <v>1374</v>
      </c>
      <c r="E52" t="s">
        <v>1393</v>
      </c>
      <c r="F52" t="s">
        <v>566</v>
      </c>
      <c r="G52" t="s">
        <v>1430</v>
      </c>
      <c r="H52" t="s">
        <v>1453</v>
      </c>
      <c r="I52" t="s">
        <v>2283</v>
      </c>
      <c r="J52" t="s">
        <v>251</v>
      </c>
      <c r="K52" t="s">
        <v>1618</v>
      </c>
      <c r="L52" t="s">
        <v>1490</v>
      </c>
      <c r="M52" t="s">
        <v>1512</v>
      </c>
      <c r="N52" t="s">
        <v>1532</v>
      </c>
      <c r="O52" t="s">
        <v>1549</v>
      </c>
      <c r="P52" t="s">
        <v>1570</v>
      </c>
      <c r="Q52" t="s">
        <v>1589</v>
      </c>
    </row>
    <row r="53" spans="1:17" x14ac:dyDescent="0.35">
      <c r="A53" t="s">
        <v>45</v>
      </c>
      <c r="B53" t="s">
        <v>1329</v>
      </c>
      <c r="C53" t="s">
        <v>3251</v>
      </c>
      <c r="D53" t="s">
        <v>1375</v>
      </c>
      <c r="E53" t="s">
        <v>1394</v>
      </c>
      <c r="F53" t="s">
        <v>1413</v>
      </c>
      <c r="G53" t="s">
        <v>1431</v>
      </c>
      <c r="H53" t="s">
        <v>1454</v>
      </c>
      <c r="I53" t="s">
        <v>2284</v>
      </c>
      <c r="J53" t="s">
        <v>1475</v>
      </c>
      <c r="K53" t="s">
        <v>1602</v>
      </c>
      <c r="L53" t="s">
        <v>1491</v>
      </c>
      <c r="M53" t="s">
        <v>1513</v>
      </c>
      <c r="N53" t="s">
        <v>203</v>
      </c>
      <c r="O53" t="s">
        <v>1550</v>
      </c>
      <c r="P53" t="s">
        <v>1571</v>
      </c>
      <c r="Q53" t="s">
        <v>1590</v>
      </c>
    </row>
    <row r="54" spans="1:17" x14ac:dyDescent="0.35">
      <c r="A54" t="s">
        <v>46</v>
      </c>
      <c r="B54" t="s">
        <v>1330</v>
      </c>
      <c r="C54" t="s">
        <v>3252</v>
      </c>
      <c r="D54" t="s">
        <v>1376</v>
      </c>
      <c r="E54" t="s">
        <v>1395</v>
      </c>
      <c r="F54" t="s">
        <v>1414</v>
      </c>
      <c r="G54" t="s">
        <v>1432</v>
      </c>
      <c r="H54" t="s">
        <v>1455</v>
      </c>
      <c r="I54" t="s">
        <v>2285</v>
      </c>
      <c r="J54" t="s">
        <v>1476</v>
      </c>
      <c r="K54" t="s">
        <v>1603</v>
      </c>
      <c r="L54" t="s">
        <v>1492</v>
      </c>
      <c r="M54" t="s">
        <v>1514</v>
      </c>
      <c r="N54" t="s">
        <v>1533</v>
      </c>
      <c r="O54" t="s">
        <v>1551</v>
      </c>
      <c r="P54" t="s">
        <v>1151</v>
      </c>
      <c r="Q54" t="s">
        <v>1591</v>
      </c>
    </row>
    <row r="55" spans="1:17" x14ac:dyDescent="0.35">
      <c r="A55" t="s">
        <v>47</v>
      </c>
      <c r="B55" t="s">
        <v>1331</v>
      </c>
      <c r="C55" t="s">
        <v>3253</v>
      </c>
      <c r="D55" t="s">
        <v>1377</v>
      </c>
      <c r="E55" t="s">
        <v>1396</v>
      </c>
      <c r="F55" t="s">
        <v>1415</v>
      </c>
      <c r="G55" t="s">
        <v>1433</v>
      </c>
      <c r="H55" t="s">
        <v>1456</v>
      </c>
      <c r="I55" t="s">
        <v>2286</v>
      </c>
      <c r="J55" t="s">
        <v>203</v>
      </c>
      <c r="K55" t="s">
        <v>1604</v>
      </c>
      <c r="L55" t="s">
        <v>1493</v>
      </c>
      <c r="M55" t="s">
        <v>1515</v>
      </c>
      <c r="N55" t="s">
        <v>705</v>
      </c>
      <c r="O55" t="s">
        <v>1552</v>
      </c>
      <c r="P55" t="s">
        <v>1572</v>
      </c>
      <c r="Q55" t="s">
        <v>1592</v>
      </c>
    </row>
    <row r="56" spans="1:17" x14ac:dyDescent="0.35">
      <c r="A56" s="2" t="s">
        <v>48</v>
      </c>
      <c r="B56" t="s">
        <v>1317</v>
      </c>
      <c r="C56" t="s">
        <v>3243</v>
      </c>
      <c r="D56" t="s">
        <v>1366</v>
      </c>
      <c r="E56" t="s">
        <v>1386</v>
      </c>
      <c r="F56" t="s">
        <v>1407</v>
      </c>
      <c r="G56" t="s">
        <v>1425</v>
      </c>
      <c r="H56" t="s">
        <v>1445</v>
      </c>
      <c r="I56" t="s">
        <v>2277</v>
      </c>
      <c r="J56" t="s">
        <v>1468</v>
      </c>
      <c r="K56" t="s">
        <v>1612</v>
      </c>
      <c r="L56" t="s">
        <v>1484</v>
      </c>
      <c r="M56" t="s">
        <v>1505</v>
      </c>
      <c r="N56" t="s">
        <v>1525</v>
      </c>
      <c r="O56" t="s">
        <v>1542</v>
      </c>
      <c r="P56" t="s">
        <v>1562</v>
      </c>
      <c r="Q56" t="s">
        <v>1582</v>
      </c>
    </row>
    <row r="57" spans="1:17" x14ac:dyDescent="0.35">
      <c r="A57" t="s">
        <v>49</v>
      </c>
      <c r="B57" t="s">
        <v>1332</v>
      </c>
      <c r="C57" t="s">
        <v>2171</v>
      </c>
      <c r="D57" t="s">
        <v>927</v>
      </c>
      <c r="E57" t="s">
        <v>1397</v>
      </c>
      <c r="F57" t="s">
        <v>311</v>
      </c>
      <c r="G57" t="s">
        <v>1434</v>
      </c>
      <c r="H57" t="s">
        <v>873</v>
      </c>
      <c r="I57" t="s">
        <v>825</v>
      </c>
      <c r="J57" t="s">
        <v>695</v>
      </c>
      <c r="K57" t="s">
        <v>422</v>
      </c>
      <c r="L57" t="s">
        <v>1494</v>
      </c>
      <c r="M57" t="s">
        <v>1516</v>
      </c>
      <c r="N57" t="s">
        <v>728</v>
      </c>
      <c r="O57" t="s">
        <v>1553</v>
      </c>
      <c r="P57" t="s">
        <v>323</v>
      </c>
      <c r="Q57" t="s">
        <v>1593</v>
      </c>
    </row>
    <row r="58" spans="1:17" x14ac:dyDescent="0.35">
      <c r="A58" t="s">
        <v>50</v>
      </c>
      <c r="B58" t="s">
        <v>1333</v>
      </c>
      <c r="C58" t="s">
        <v>1875</v>
      </c>
      <c r="D58" t="s">
        <v>728</v>
      </c>
      <c r="E58" t="s">
        <v>205</v>
      </c>
      <c r="F58" t="s">
        <v>1416</v>
      </c>
      <c r="G58" t="s">
        <v>728</v>
      </c>
      <c r="H58" t="s">
        <v>1457</v>
      </c>
      <c r="I58" t="s">
        <v>2287</v>
      </c>
      <c r="J58" t="s">
        <v>424</v>
      </c>
      <c r="K58" t="s">
        <v>195</v>
      </c>
      <c r="L58" t="s">
        <v>1495</v>
      </c>
      <c r="M58" t="s">
        <v>1517</v>
      </c>
      <c r="N58" t="s">
        <v>194</v>
      </c>
      <c r="O58" t="s">
        <v>719</v>
      </c>
      <c r="P58" t="s">
        <v>195</v>
      </c>
      <c r="Q58" t="s">
        <v>1503</v>
      </c>
    </row>
    <row r="59" spans="1:17" x14ac:dyDescent="0.35">
      <c r="A59" t="s">
        <v>51</v>
      </c>
      <c r="B59" t="s">
        <v>916</v>
      </c>
      <c r="C59" t="s">
        <v>2171</v>
      </c>
      <c r="D59" t="s">
        <v>1217</v>
      </c>
      <c r="E59" t="s">
        <v>472</v>
      </c>
      <c r="F59" t="s">
        <v>978</v>
      </c>
      <c r="G59" t="s">
        <v>1435</v>
      </c>
      <c r="H59" t="s">
        <v>154</v>
      </c>
      <c r="I59" t="s">
        <v>1146</v>
      </c>
      <c r="J59" t="s">
        <v>204</v>
      </c>
      <c r="K59" t="s">
        <v>1605</v>
      </c>
      <c r="L59" t="s">
        <v>519</v>
      </c>
      <c r="M59" t="s">
        <v>413</v>
      </c>
      <c r="N59" t="s">
        <v>593</v>
      </c>
      <c r="O59" t="s">
        <v>1554</v>
      </c>
      <c r="P59" t="s">
        <v>413</v>
      </c>
      <c r="Q59" t="s">
        <v>1594</v>
      </c>
    </row>
    <row r="60" spans="1:17" x14ac:dyDescent="0.35">
      <c r="A60" t="s">
        <v>52</v>
      </c>
      <c r="B60" t="s">
        <v>1334</v>
      </c>
      <c r="C60" t="s">
        <v>3215</v>
      </c>
      <c r="D60" t="s">
        <v>821</v>
      </c>
      <c r="E60" t="s">
        <v>1398</v>
      </c>
      <c r="F60" t="s">
        <v>195</v>
      </c>
      <c r="G60" t="s">
        <v>139</v>
      </c>
      <c r="H60" t="s">
        <v>143</v>
      </c>
      <c r="I60" t="s">
        <v>2288</v>
      </c>
      <c r="J60" t="s">
        <v>194</v>
      </c>
      <c r="K60" t="s">
        <v>814</v>
      </c>
      <c r="L60" t="s">
        <v>195</v>
      </c>
      <c r="M60" t="s">
        <v>470</v>
      </c>
      <c r="N60" t="s">
        <v>323</v>
      </c>
      <c r="O60" t="s">
        <v>1457</v>
      </c>
      <c r="P60" t="s">
        <v>1573</v>
      </c>
      <c r="Q60" t="s">
        <v>1595</v>
      </c>
    </row>
    <row r="61" spans="1:17" x14ac:dyDescent="0.35">
      <c r="A61" s="1" t="s">
        <v>53</v>
      </c>
      <c r="B61" t="s">
        <v>1335</v>
      </c>
      <c r="C61" t="s">
        <v>548</v>
      </c>
      <c r="D61" t="s">
        <v>1378</v>
      </c>
      <c r="E61" t="s">
        <v>1399</v>
      </c>
      <c r="F61" t="s">
        <v>1417</v>
      </c>
      <c r="G61" t="s">
        <v>1436</v>
      </c>
      <c r="H61" t="s">
        <v>313</v>
      </c>
      <c r="I61" t="s">
        <v>1790</v>
      </c>
      <c r="J61" t="s">
        <v>1057</v>
      </c>
      <c r="K61" t="s">
        <v>481</v>
      </c>
      <c r="L61" t="s">
        <v>311</v>
      </c>
      <c r="M61" t="s">
        <v>311</v>
      </c>
      <c r="N61" t="s">
        <v>195</v>
      </c>
      <c r="O61" t="s">
        <v>1555</v>
      </c>
      <c r="P61" t="s">
        <v>872</v>
      </c>
      <c r="Q61" t="s">
        <v>635</v>
      </c>
    </row>
    <row r="62" spans="1:17" x14ac:dyDescent="0.35">
      <c r="A62" t="s">
        <v>54</v>
      </c>
      <c r="B62" t="s">
        <v>1336</v>
      </c>
      <c r="C62" t="s">
        <v>3254</v>
      </c>
      <c r="D62" t="s">
        <v>1379</v>
      </c>
      <c r="E62" t="s">
        <v>1400</v>
      </c>
      <c r="F62" t="s">
        <v>1418</v>
      </c>
      <c r="G62" t="s">
        <v>1437</v>
      </c>
      <c r="H62" t="s">
        <v>1458</v>
      </c>
      <c r="I62" t="s">
        <v>2289</v>
      </c>
      <c r="J62" t="s">
        <v>1477</v>
      </c>
      <c r="K62" t="s">
        <v>1619</v>
      </c>
      <c r="L62" t="s">
        <v>1496</v>
      </c>
      <c r="M62" t="s">
        <v>1518</v>
      </c>
      <c r="N62" t="s">
        <v>1534</v>
      </c>
      <c r="O62" t="s">
        <v>1556</v>
      </c>
      <c r="P62" t="s">
        <v>1574</v>
      </c>
      <c r="Q62" t="s">
        <v>1596</v>
      </c>
    </row>
    <row r="63" spans="1:17" x14ac:dyDescent="0.35">
      <c r="A63" t="s">
        <v>55</v>
      </c>
      <c r="B63" t="s">
        <v>1337</v>
      </c>
      <c r="C63" t="s">
        <v>3255</v>
      </c>
      <c r="D63" t="s">
        <v>1380</v>
      </c>
      <c r="E63" t="s">
        <v>1401</v>
      </c>
      <c r="F63" t="s">
        <v>1419</v>
      </c>
      <c r="G63" t="s">
        <v>1438</v>
      </c>
      <c r="H63" t="s">
        <v>1459</v>
      </c>
      <c r="I63" t="s">
        <v>2290</v>
      </c>
      <c r="J63" t="s">
        <v>1478</v>
      </c>
      <c r="K63" t="s">
        <v>1606</v>
      </c>
      <c r="L63" t="s">
        <v>1497</v>
      </c>
      <c r="M63" t="s">
        <v>1519</v>
      </c>
      <c r="N63" t="s">
        <v>1535</v>
      </c>
      <c r="O63" t="s">
        <v>1557</v>
      </c>
      <c r="P63" t="s">
        <v>1575</v>
      </c>
      <c r="Q63" t="s">
        <v>1597</v>
      </c>
    </row>
    <row r="64" spans="1:17" x14ac:dyDescent="0.35">
      <c r="A64" t="s">
        <v>56</v>
      </c>
      <c r="B64" t="s">
        <v>1338</v>
      </c>
      <c r="C64" t="s">
        <v>3256</v>
      </c>
      <c r="D64" t="s">
        <v>1381</v>
      </c>
      <c r="E64" t="s">
        <v>1402</v>
      </c>
      <c r="F64" t="s">
        <v>1420</v>
      </c>
      <c r="G64" t="s">
        <v>1439</v>
      </c>
      <c r="H64" t="s">
        <v>1460</v>
      </c>
      <c r="I64" t="s">
        <v>2291</v>
      </c>
      <c r="J64" t="s">
        <v>1479</v>
      </c>
      <c r="K64" t="s">
        <v>1607</v>
      </c>
      <c r="L64" t="s">
        <v>1498</v>
      </c>
      <c r="M64" t="s">
        <v>1520</v>
      </c>
      <c r="N64" t="s">
        <v>1536</v>
      </c>
      <c r="O64" t="s">
        <v>1558</v>
      </c>
      <c r="P64" t="s">
        <v>1576</v>
      </c>
      <c r="Q64" t="s">
        <v>1598</v>
      </c>
    </row>
    <row r="65" spans="1:18" x14ac:dyDescent="0.35">
      <c r="A65" t="s">
        <v>57</v>
      </c>
      <c r="B65" t="s">
        <v>1339</v>
      </c>
      <c r="C65" t="s">
        <v>3257</v>
      </c>
      <c r="D65" t="s">
        <v>1382</v>
      </c>
      <c r="E65" t="s">
        <v>1403</v>
      </c>
      <c r="F65" t="s">
        <v>1421</v>
      </c>
      <c r="G65" t="s">
        <v>1440</v>
      </c>
      <c r="H65" t="s">
        <v>1461</v>
      </c>
      <c r="I65" t="s">
        <v>2292</v>
      </c>
      <c r="J65" t="s">
        <v>1480</v>
      </c>
      <c r="K65" t="s">
        <v>1608</v>
      </c>
      <c r="L65" t="s">
        <v>1499</v>
      </c>
      <c r="M65" t="s">
        <v>1521</v>
      </c>
      <c r="N65" t="s">
        <v>1537</v>
      </c>
      <c r="O65" t="s">
        <v>1559</v>
      </c>
      <c r="P65" t="s">
        <v>1577</v>
      </c>
      <c r="Q65" t="s">
        <v>1599</v>
      </c>
    </row>
    <row r="66" spans="1:18" x14ac:dyDescent="0.35">
      <c r="A66" t="s">
        <v>58</v>
      </c>
      <c r="B66" t="s">
        <v>1321</v>
      </c>
      <c r="C66" t="s">
        <v>3246</v>
      </c>
      <c r="D66" t="s">
        <v>1370</v>
      </c>
      <c r="E66" t="s">
        <v>1388</v>
      </c>
      <c r="F66" t="s">
        <v>1410</v>
      </c>
      <c r="G66" t="s">
        <v>1427</v>
      </c>
      <c r="H66" t="s">
        <v>1448</v>
      </c>
      <c r="I66" t="s">
        <v>2280</v>
      </c>
      <c r="J66" t="s">
        <v>1471</v>
      </c>
      <c r="K66" t="s">
        <v>1615</v>
      </c>
      <c r="L66" t="s">
        <v>1487</v>
      </c>
      <c r="M66" t="s">
        <v>1508</v>
      </c>
      <c r="N66" t="s">
        <v>1527</v>
      </c>
      <c r="O66" t="s">
        <v>1545</v>
      </c>
      <c r="P66" t="s">
        <v>1566</v>
      </c>
      <c r="Q66" t="s">
        <v>1585</v>
      </c>
    </row>
    <row r="67" spans="1:18" x14ac:dyDescent="0.35">
      <c r="A67" t="s">
        <v>59</v>
      </c>
      <c r="B67" t="s">
        <v>1196</v>
      </c>
      <c r="C67" t="s">
        <v>118</v>
      </c>
      <c r="D67" t="s">
        <v>118</v>
      </c>
      <c r="E67" t="s">
        <v>118</v>
      </c>
      <c r="F67" t="s">
        <v>118</v>
      </c>
      <c r="G67" t="s">
        <v>118</v>
      </c>
      <c r="H67" t="s">
        <v>118</v>
      </c>
      <c r="I67" t="s">
        <v>118</v>
      </c>
      <c r="J67" t="s">
        <v>118</v>
      </c>
      <c r="K67" t="s">
        <v>118</v>
      </c>
      <c r="L67" t="s">
        <v>118</v>
      </c>
      <c r="M67" t="s">
        <v>118</v>
      </c>
      <c r="N67" t="s">
        <v>118</v>
      </c>
      <c r="O67" t="s">
        <v>118</v>
      </c>
      <c r="P67" t="s">
        <v>118</v>
      </c>
      <c r="Q67" t="s">
        <v>118</v>
      </c>
    </row>
    <row r="68" spans="1:18" x14ac:dyDescent="0.35">
      <c r="A68" t="s">
        <v>60</v>
      </c>
      <c r="B68" t="s">
        <v>1340</v>
      </c>
      <c r="C68" t="s">
        <v>3258</v>
      </c>
      <c r="D68" t="s">
        <v>118</v>
      </c>
      <c r="E68" t="s">
        <v>118</v>
      </c>
      <c r="F68" t="s">
        <v>118</v>
      </c>
      <c r="G68" t="s">
        <v>118</v>
      </c>
      <c r="H68" t="s">
        <v>118</v>
      </c>
      <c r="I68" t="s">
        <v>118</v>
      </c>
      <c r="J68" t="s">
        <v>118</v>
      </c>
      <c r="K68" t="s">
        <v>118</v>
      </c>
      <c r="L68" t="s">
        <v>118</v>
      </c>
      <c r="M68" t="s">
        <v>118</v>
      </c>
      <c r="N68" t="s">
        <v>118</v>
      </c>
      <c r="O68" t="s">
        <v>118</v>
      </c>
      <c r="P68" t="s">
        <v>118</v>
      </c>
      <c r="Q68" t="s">
        <v>118</v>
      </c>
    </row>
    <row r="69" spans="1:18" x14ac:dyDescent="0.35">
      <c r="A69" t="s">
        <v>61</v>
      </c>
      <c r="B69" t="s">
        <v>1341</v>
      </c>
      <c r="C69" t="s">
        <v>3259</v>
      </c>
      <c r="D69" t="s">
        <v>118</v>
      </c>
      <c r="E69" t="s">
        <v>118</v>
      </c>
      <c r="F69" t="s">
        <v>118</v>
      </c>
      <c r="G69" t="s">
        <v>118</v>
      </c>
      <c r="H69" t="s">
        <v>118</v>
      </c>
      <c r="I69" t="s">
        <v>118</v>
      </c>
      <c r="J69" t="s">
        <v>118</v>
      </c>
      <c r="K69" t="s">
        <v>118</v>
      </c>
      <c r="L69" t="s">
        <v>118</v>
      </c>
      <c r="M69" t="s">
        <v>118</v>
      </c>
      <c r="N69" t="s">
        <v>118</v>
      </c>
      <c r="O69" t="s">
        <v>118</v>
      </c>
      <c r="P69" t="s">
        <v>118</v>
      </c>
      <c r="Q69" t="s">
        <v>118</v>
      </c>
    </row>
    <row r="70" spans="1:18" x14ac:dyDescent="0.35">
      <c r="A70" t="s">
        <v>62</v>
      </c>
      <c r="B70" t="s">
        <v>1342</v>
      </c>
      <c r="C70" t="s">
        <v>1584</v>
      </c>
      <c r="D70" t="s">
        <v>118</v>
      </c>
      <c r="E70" t="s">
        <v>118</v>
      </c>
      <c r="F70" t="s">
        <v>118</v>
      </c>
      <c r="G70" t="s">
        <v>118</v>
      </c>
      <c r="H70" t="s">
        <v>118</v>
      </c>
      <c r="I70" t="s">
        <v>118</v>
      </c>
      <c r="J70" t="s">
        <v>118</v>
      </c>
      <c r="K70" t="s">
        <v>118</v>
      </c>
      <c r="L70" t="s">
        <v>118</v>
      </c>
      <c r="M70" t="s">
        <v>118</v>
      </c>
      <c r="N70" t="s">
        <v>118</v>
      </c>
      <c r="O70" t="s">
        <v>118</v>
      </c>
      <c r="P70" t="s">
        <v>118</v>
      </c>
      <c r="Q70" t="s">
        <v>118</v>
      </c>
    </row>
    <row r="71" spans="1:18" x14ac:dyDescent="0.35">
      <c r="A71" t="s">
        <v>63</v>
      </c>
      <c r="B71" t="s">
        <v>1343</v>
      </c>
      <c r="C71" t="s">
        <v>3260</v>
      </c>
      <c r="D71" t="s">
        <v>118</v>
      </c>
      <c r="E71" t="s">
        <v>118</v>
      </c>
      <c r="F71" t="s">
        <v>118</v>
      </c>
      <c r="G71" t="s">
        <v>118</v>
      </c>
      <c r="H71" t="s">
        <v>118</v>
      </c>
      <c r="I71" t="s">
        <v>118</v>
      </c>
      <c r="J71" t="s">
        <v>118</v>
      </c>
      <c r="K71" t="s">
        <v>118</v>
      </c>
      <c r="L71" t="s">
        <v>118</v>
      </c>
      <c r="M71" t="s">
        <v>118</v>
      </c>
      <c r="N71" t="s">
        <v>118</v>
      </c>
      <c r="O71" t="s">
        <v>118</v>
      </c>
      <c r="P71" t="s">
        <v>118</v>
      </c>
      <c r="Q71" t="s">
        <v>118</v>
      </c>
    </row>
    <row r="72" spans="1:18" x14ac:dyDescent="0.35">
      <c r="A72" t="s">
        <v>64</v>
      </c>
      <c r="B72" t="s">
        <v>1344</v>
      </c>
      <c r="C72" t="s">
        <v>1361</v>
      </c>
      <c r="D72" t="s">
        <v>118</v>
      </c>
      <c r="E72" t="s">
        <v>118</v>
      </c>
      <c r="F72" t="s">
        <v>118</v>
      </c>
      <c r="G72" t="s">
        <v>118</v>
      </c>
      <c r="H72" t="s">
        <v>118</v>
      </c>
      <c r="I72" t="s">
        <v>118</v>
      </c>
      <c r="J72" t="s">
        <v>118</v>
      </c>
      <c r="K72" t="s">
        <v>118</v>
      </c>
      <c r="L72" t="s">
        <v>118</v>
      </c>
      <c r="M72" t="s">
        <v>118</v>
      </c>
      <c r="N72" t="s">
        <v>118</v>
      </c>
      <c r="O72" t="s">
        <v>118</v>
      </c>
      <c r="P72" t="s">
        <v>118</v>
      </c>
      <c r="Q72" t="s">
        <v>118</v>
      </c>
    </row>
    <row r="73" spans="1:18" x14ac:dyDescent="0.35">
      <c r="A73" t="s">
        <v>65</v>
      </c>
      <c r="B73" t="s">
        <v>839</v>
      </c>
      <c r="C73" t="s">
        <v>118</v>
      </c>
      <c r="D73" t="s">
        <v>118</v>
      </c>
      <c r="E73" t="s">
        <v>118</v>
      </c>
      <c r="F73" t="s">
        <v>118</v>
      </c>
      <c r="G73" t="s">
        <v>118</v>
      </c>
      <c r="H73" t="s">
        <v>118</v>
      </c>
      <c r="I73" t="s">
        <v>118</v>
      </c>
      <c r="J73" t="s">
        <v>118</v>
      </c>
      <c r="K73" t="s">
        <v>118</v>
      </c>
      <c r="L73" t="s">
        <v>118</v>
      </c>
      <c r="M73" t="s">
        <v>118</v>
      </c>
      <c r="N73" t="s">
        <v>118</v>
      </c>
      <c r="O73" t="s">
        <v>118</v>
      </c>
      <c r="P73" t="s">
        <v>118</v>
      </c>
      <c r="Q73" t="s">
        <v>118</v>
      </c>
    </row>
    <row r="74" spans="1:18" x14ac:dyDescent="0.35">
      <c r="A74" t="s">
        <v>66</v>
      </c>
      <c r="B74" t="s">
        <v>1345</v>
      </c>
      <c r="C74" t="s">
        <v>1362</v>
      </c>
      <c r="D74" t="s">
        <v>118</v>
      </c>
      <c r="E74" t="s">
        <v>118</v>
      </c>
      <c r="F74" t="s">
        <v>118</v>
      </c>
      <c r="G74" t="s">
        <v>118</v>
      </c>
      <c r="H74" t="s">
        <v>118</v>
      </c>
      <c r="I74" t="s">
        <v>118</v>
      </c>
      <c r="J74" t="s">
        <v>118</v>
      </c>
      <c r="K74" t="s">
        <v>118</v>
      </c>
      <c r="L74" t="s">
        <v>118</v>
      </c>
      <c r="M74" t="s">
        <v>118</v>
      </c>
      <c r="N74" t="s">
        <v>118</v>
      </c>
      <c r="O74" t="s">
        <v>118</v>
      </c>
      <c r="P74" t="s">
        <v>118</v>
      </c>
      <c r="Q74" t="s">
        <v>118</v>
      </c>
    </row>
    <row r="75" spans="1:18" x14ac:dyDescent="0.35">
      <c r="A75" t="s">
        <v>67</v>
      </c>
      <c r="B75" t="s">
        <v>839</v>
      </c>
      <c r="C75" t="s">
        <v>118</v>
      </c>
      <c r="D75" t="s">
        <v>118</v>
      </c>
      <c r="E75" t="s">
        <v>118</v>
      </c>
      <c r="F75" t="s">
        <v>118</v>
      </c>
      <c r="G75" t="s">
        <v>118</v>
      </c>
      <c r="H75" t="s">
        <v>118</v>
      </c>
      <c r="I75" t="s">
        <v>118</v>
      </c>
      <c r="J75" t="s">
        <v>118</v>
      </c>
      <c r="K75" t="s">
        <v>118</v>
      </c>
      <c r="L75" t="s">
        <v>118</v>
      </c>
      <c r="M75" t="s">
        <v>118</v>
      </c>
      <c r="N75" t="s">
        <v>118</v>
      </c>
      <c r="O75" t="s">
        <v>118</v>
      </c>
      <c r="P75" t="s">
        <v>118</v>
      </c>
      <c r="Q75" t="s">
        <v>118</v>
      </c>
    </row>
    <row r="76" spans="1:18" x14ac:dyDescent="0.35">
      <c r="A76" t="s">
        <v>68</v>
      </c>
      <c r="B76" t="s">
        <v>127</v>
      </c>
      <c r="C76" t="s">
        <v>127</v>
      </c>
      <c r="D76" t="s">
        <v>118</v>
      </c>
      <c r="E76" t="s">
        <v>118</v>
      </c>
      <c r="F76" t="s">
        <v>118</v>
      </c>
      <c r="G76" t="s">
        <v>118</v>
      </c>
      <c r="H76" t="s">
        <v>118</v>
      </c>
      <c r="I76" t="s">
        <v>118</v>
      </c>
      <c r="J76" t="s">
        <v>118</v>
      </c>
      <c r="K76" t="s">
        <v>118</v>
      </c>
      <c r="L76" t="s">
        <v>118</v>
      </c>
      <c r="M76" t="s">
        <v>118</v>
      </c>
      <c r="N76" t="s">
        <v>118</v>
      </c>
      <c r="O76" t="s">
        <v>118</v>
      </c>
      <c r="P76" t="s">
        <v>118</v>
      </c>
      <c r="Q76" t="s">
        <v>118</v>
      </c>
    </row>
    <row r="77" spans="1:18" x14ac:dyDescent="0.35">
      <c r="A77" t="s">
        <v>69</v>
      </c>
      <c r="B77" t="s">
        <v>118</v>
      </c>
      <c r="C77" t="s">
        <v>118</v>
      </c>
      <c r="D77" t="s">
        <v>118</v>
      </c>
      <c r="E77" t="s">
        <v>118</v>
      </c>
      <c r="F77" t="s">
        <v>118</v>
      </c>
      <c r="G77" t="s">
        <v>118</v>
      </c>
      <c r="H77" t="s">
        <v>118</v>
      </c>
      <c r="I77" t="s">
        <v>118</v>
      </c>
      <c r="J77" t="s">
        <v>118</v>
      </c>
      <c r="K77" t="s">
        <v>118</v>
      </c>
      <c r="L77" t="s">
        <v>118</v>
      </c>
      <c r="M77" t="s">
        <v>118</v>
      </c>
      <c r="N77" t="s">
        <v>118</v>
      </c>
      <c r="O77" t="s">
        <v>118</v>
      </c>
      <c r="P77" t="s">
        <v>118</v>
      </c>
      <c r="Q77" t="s">
        <v>118</v>
      </c>
      <c r="R77" t="s">
        <v>84</v>
      </c>
    </row>
    <row r="78" spans="1:18" x14ac:dyDescent="0.35">
      <c r="A78" t="s">
        <v>70</v>
      </c>
      <c r="B78" t="s">
        <v>127</v>
      </c>
      <c r="C78" t="s">
        <v>118</v>
      </c>
      <c r="D78" t="s">
        <v>118</v>
      </c>
      <c r="E78" t="s">
        <v>118</v>
      </c>
      <c r="F78" t="s">
        <v>118</v>
      </c>
      <c r="G78" t="s">
        <v>118</v>
      </c>
      <c r="H78" t="s">
        <v>118</v>
      </c>
      <c r="I78" t="s">
        <v>118</v>
      </c>
      <c r="J78" t="s">
        <v>118</v>
      </c>
      <c r="K78" t="s">
        <v>118</v>
      </c>
      <c r="L78" t="s">
        <v>118</v>
      </c>
      <c r="M78" t="s">
        <v>118</v>
      </c>
      <c r="N78" t="s">
        <v>118</v>
      </c>
      <c r="O78" t="s">
        <v>118</v>
      </c>
      <c r="P78" t="s">
        <v>118</v>
      </c>
      <c r="Q78" t="s">
        <v>118</v>
      </c>
    </row>
    <row r="79" spans="1:18" x14ac:dyDescent="0.35">
      <c r="A79" t="s">
        <v>71</v>
      </c>
      <c r="B79" t="s">
        <v>118</v>
      </c>
      <c r="C79" t="s">
        <v>118</v>
      </c>
      <c r="D79" t="s">
        <v>118</v>
      </c>
      <c r="E79" t="s">
        <v>118</v>
      </c>
      <c r="F79" t="s">
        <v>118</v>
      </c>
      <c r="G79" t="s">
        <v>118</v>
      </c>
      <c r="H79" t="s">
        <v>118</v>
      </c>
      <c r="I79" t="s">
        <v>118</v>
      </c>
      <c r="J79" t="s">
        <v>118</v>
      </c>
      <c r="K79" t="s">
        <v>118</v>
      </c>
      <c r="L79" t="s">
        <v>118</v>
      </c>
      <c r="M79" t="s">
        <v>118</v>
      </c>
      <c r="N79" t="s">
        <v>118</v>
      </c>
      <c r="O79" t="s">
        <v>118</v>
      </c>
      <c r="P79" t="s">
        <v>118</v>
      </c>
      <c r="Q79" t="s">
        <v>118</v>
      </c>
    </row>
    <row r="80" spans="1:18" x14ac:dyDescent="0.35">
      <c r="A80" t="s">
        <v>72</v>
      </c>
      <c r="B80" t="s">
        <v>118</v>
      </c>
      <c r="C80" t="s">
        <v>118</v>
      </c>
      <c r="D80" t="s">
        <v>118</v>
      </c>
      <c r="E80" t="s">
        <v>118</v>
      </c>
      <c r="F80" t="s">
        <v>118</v>
      </c>
      <c r="G80" t="s">
        <v>118</v>
      </c>
      <c r="H80" t="s">
        <v>118</v>
      </c>
      <c r="I80" t="s">
        <v>118</v>
      </c>
      <c r="J80" t="s">
        <v>118</v>
      </c>
      <c r="K80" t="s">
        <v>118</v>
      </c>
      <c r="L80" t="s">
        <v>118</v>
      </c>
      <c r="M80" t="s">
        <v>118</v>
      </c>
      <c r="N80" t="s">
        <v>118</v>
      </c>
      <c r="O80" t="s">
        <v>118</v>
      </c>
      <c r="P80" t="s">
        <v>118</v>
      </c>
      <c r="Q80" t="s">
        <v>118</v>
      </c>
    </row>
    <row r="81" spans="1:17" x14ac:dyDescent="0.35">
      <c r="A81" t="s">
        <v>73</v>
      </c>
      <c r="B81" t="s">
        <v>127</v>
      </c>
      <c r="C81" t="s">
        <v>118</v>
      </c>
      <c r="D81" t="s">
        <v>118</v>
      </c>
      <c r="E81" t="s">
        <v>118</v>
      </c>
      <c r="F81" t="s">
        <v>118</v>
      </c>
      <c r="G81" t="s">
        <v>118</v>
      </c>
      <c r="H81" t="s">
        <v>118</v>
      </c>
      <c r="I81" t="s">
        <v>118</v>
      </c>
      <c r="J81" t="s">
        <v>118</v>
      </c>
      <c r="K81" t="s">
        <v>118</v>
      </c>
      <c r="L81" t="s">
        <v>118</v>
      </c>
      <c r="M81" t="s">
        <v>118</v>
      </c>
      <c r="N81" t="s">
        <v>118</v>
      </c>
      <c r="O81" t="s">
        <v>118</v>
      </c>
      <c r="P81" t="s">
        <v>118</v>
      </c>
      <c r="Q81" t="s">
        <v>118</v>
      </c>
    </row>
    <row r="82" spans="1:17" x14ac:dyDescent="0.35">
      <c r="A82" t="s">
        <v>74</v>
      </c>
      <c r="B82" t="s">
        <v>84</v>
      </c>
      <c r="C82" t="s">
        <v>84</v>
      </c>
      <c r="D82" t="s">
        <v>84</v>
      </c>
      <c r="E82" t="s">
        <v>84</v>
      </c>
      <c r="F82" t="s">
        <v>84</v>
      </c>
      <c r="G82" t="s">
        <v>84</v>
      </c>
      <c r="H82" t="s">
        <v>84</v>
      </c>
      <c r="I82" t="s">
        <v>84</v>
      </c>
      <c r="J82" t="s">
        <v>84</v>
      </c>
      <c r="K82" t="s">
        <v>84</v>
      </c>
      <c r="L82" t="s">
        <v>84</v>
      </c>
      <c r="M82" t="s">
        <v>84</v>
      </c>
      <c r="N82" t="s">
        <v>84</v>
      </c>
      <c r="O82" t="s">
        <v>84</v>
      </c>
      <c r="P82" t="s">
        <v>84</v>
      </c>
      <c r="Q82" t="s">
        <v>84</v>
      </c>
    </row>
    <row r="83" spans="1:17" x14ac:dyDescent="0.35">
      <c r="A83" s="2" t="s">
        <v>75</v>
      </c>
      <c r="B83" t="s">
        <v>299</v>
      </c>
      <c r="C83" t="s">
        <v>118</v>
      </c>
      <c r="D83" t="s">
        <v>118</v>
      </c>
      <c r="E83" t="s">
        <v>118</v>
      </c>
      <c r="F83" t="s">
        <v>118</v>
      </c>
      <c r="G83" t="s">
        <v>118</v>
      </c>
      <c r="H83" t="s">
        <v>118</v>
      </c>
      <c r="I83" t="s">
        <v>118</v>
      </c>
      <c r="J83" t="s">
        <v>118</v>
      </c>
      <c r="K83" t="s">
        <v>118</v>
      </c>
      <c r="L83" t="s">
        <v>118</v>
      </c>
      <c r="M83" t="s">
        <v>118</v>
      </c>
      <c r="N83" t="s">
        <v>118</v>
      </c>
      <c r="O83" t="s">
        <v>118</v>
      </c>
      <c r="P83" t="s">
        <v>118</v>
      </c>
      <c r="Q83" t="s">
        <v>118</v>
      </c>
    </row>
    <row r="84" spans="1:17" x14ac:dyDescent="0.35">
      <c r="A84" s="1" t="s">
        <v>76</v>
      </c>
      <c r="B84" t="s">
        <v>1346</v>
      </c>
      <c r="C84" t="s">
        <v>130</v>
      </c>
      <c r="D84" t="s">
        <v>130</v>
      </c>
      <c r="E84" t="s">
        <v>130</v>
      </c>
      <c r="F84" t="s">
        <v>130</v>
      </c>
      <c r="G84" t="s">
        <v>130</v>
      </c>
      <c r="H84" t="s">
        <v>130</v>
      </c>
      <c r="I84" t="s">
        <v>130</v>
      </c>
      <c r="J84" t="s">
        <v>130</v>
      </c>
      <c r="K84" t="s">
        <v>130</v>
      </c>
      <c r="L84" t="s">
        <v>130</v>
      </c>
      <c r="M84" t="s">
        <v>130</v>
      </c>
      <c r="N84" t="s">
        <v>130</v>
      </c>
      <c r="O84" t="s">
        <v>130</v>
      </c>
      <c r="P84" t="s">
        <v>130</v>
      </c>
      <c r="Q84" t="s">
        <v>130</v>
      </c>
    </row>
    <row r="85" spans="1:17" x14ac:dyDescent="0.35">
      <c r="A85" t="s">
        <v>77</v>
      </c>
      <c r="B85" t="s">
        <v>118</v>
      </c>
      <c r="C85" t="s">
        <v>118</v>
      </c>
      <c r="D85" t="s">
        <v>118</v>
      </c>
      <c r="E85" t="s">
        <v>118</v>
      </c>
      <c r="F85" t="s">
        <v>118</v>
      </c>
      <c r="G85" t="s">
        <v>118</v>
      </c>
      <c r="H85" t="s">
        <v>118</v>
      </c>
      <c r="I85" t="s">
        <v>118</v>
      </c>
      <c r="J85" t="s">
        <v>118</v>
      </c>
      <c r="K85" t="s">
        <v>118</v>
      </c>
      <c r="L85" t="s">
        <v>118</v>
      </c>
      <c r="M85" t="s">
        <v>118</v>
      </c>
      <c r="N85" t="s">
        <v>118</v>
      </c>
      <c r="O85" t="s">
        <v>118</v>
      </c>
      <c r="P85" t="s">
        <v>118</v>
      </c>
      <c r="Q85" t="s">
        <v>118</v>
      </c>
    </row>
    <row r="86" spans="1:17" x14ac:dyDescent="0.35">
      <c r="A86" t="s">
        <v>78</v>
      </c>
      <c r="B86" t="s">
        <v>1347</v>
      </c>
      <c r="C86" t="s">
        <v>130</v>
      </c>
      <c r="D86" t="s">
        <v>130</v>
      </c>
      <c r="E86" t="s">
        <v>130</v>
      </c>
      <c r="F86" t="s">
        <v>130</v>
      </c>
      <c r="G86" t="s">
        <v>130</v>
      </c>
      <c r="H86" t="s">
        <v>130</v>
      </c>
      <c r="I86" t="s">
        <v>130</v>
      </c>
      <c r="J86" t="s">
        <v>130</v>
      </c>
      <c r="K86" t="s">
        <v>130</v>
      </c>
      <c r="L86" t="s">
        <v>130</v>
      </c>
      <c r="M86" t="s">
        <v>130</v>
      </c>
      <c r="N86" t="s">
        <v>130</v>
      </c>
      <c r="O86" t="s">
        <v>130</v>
      </c>
      <c r="P86" t="s">
        <v>130</v>
      </c>
      <c r="Q86" t="s">
        <v>130</v>
      </c>
    </row>
    <row r="87" spans="1:17" x14ac:dyDescent="0.35">
      <c r="A87" s="2" t="s">
        <v>79</v>
      </c>
      <c r="B87" t="s">
        <v>118</v>
      </c>
      <c r="C87" t="s">
        <v>131</v>
      </c>
      <c r="D87" t="s">
        <v>158</v>
      </c>
      <c r="E87" t="s">
        <v>140</v>
      </c>
      <c r="F87" t="s">
        <v>140</v>
      </c>
      <c r="G87" t="s">
        <v>1441</v>
      </c>
      <c r="H87" t="s">
        <v>466</v>
      </c>
      <c r="I87" t="s">
        <v>140</v>
      </c>
      <c r="J87" t="s">
        <v>466</v>
      </c>
      <c r="K87" t="s">
        <v>923</v>
      </c>
      <c r="L87" t="s">
        <v>225</v>
      </c>
      <c r="M87" t="s">
        <v>363</v>
      </c>
      <c r="N87" t="s">
        <v>158</v>
      </c>
      <c r="O87" t="s">
        <v>124</v>
      </c>
      <c r="P87" t="s">
        <v>140</v>
      </c>
      <c r="Q87" t="s">
        <v>783</v>
      </c>
    </row>
    <row r="88" spans="1:17" x14ac:dyDescent="0.35">
      <c r="A88" s="1" t="s">
        <v>80</v>
      </c>
      <c r="B88" t="s">
        <v>1348</v>
      </c>
      <c r="C88" t="s">
        <v>1363</v>
      </c>
      <c r="D88" t="s">
        <v>1383</v>
      </c>
      <c r="E88" t="s">
        <v>1404</v>
      </c>
      <c r="F88" t="s">
        <v>1422</v>
      </c>
      <c r="G88" t="s">
        <v>1442</v>
      </c>
      <c r="H88" t="s">
        <v>1462</v>
      </c>
      <c r="I88" t="s">
        <v>2293</v>
      </c>
      <c r="J88" t="s">
        <v>1481</v>
      </c>
      <c r="K88" t="s">
        <v>1609</v>
      </c>
      <c r="L88" t="s">
        <v>1500</v>
      </c>
      <c r="M88" t="s">
        <v>1522</v>
      </c>
      <c r="N88" t="s">
        <v>1538</v>
      </c>
      <c r="O88" t="s">
        <v>1560</v>
      </c>
      <c r="P88" t="s">
        <v>1578</v>
      </c>
      <c r="Q88" t="s">
        <v>1600</v>
      </c>
    </row>
    <row r="89" spans="1:17" x14ac:dyDescent="0.35">
      <c r="A89" t="s">
        <v>81</v>
      </c>
      <c r="B89" t="s">
        <v>1349</v>
      </c>
      <c r="C89" t="s">
        <v>118</v>
      </c>
      <c r="D89" t="s">
        <v>118</v>
      </c>
      <c r="E89" t="s">
        <v>118</v>
      </c>
      <c r="F89" t="s">
        <v>118</v>
      </c>
      <c r="G89" t="s">
        <v>118</v>
      </c>
      <c r="H89" t="s">
        <v>118</v>
      </c>
      <c r="I89" t="s">
        <v>118</v>
      </c>
      <c r="J89" t="s">
        <v>118</v>
      </c>
      <c r="K89" t="s">
        <v>118</v>
      </c>
      <c r="L89" t="s">
        <v>118</v>
      </c>
      <c r="M89" t="s">
        <v>118</v>
      </c>
      <c r="N89" t="s">
        <v>118</v>
      </c>
      <c r="O89" t="s">
        <v>118</v>
      </c>
      <c r="P89" t="s">
        <v>118</v>
      </c>
      <c r="Q89" t="s">
        <v>118</v>
      </c>
    </row>
    <row r="90" spans="1:17" x14ac:dyDescent="0.35">
      <c r="A90" s="1" t="s">
        <v>82</v>
      </c>
      <c r="B90" t="s">
        <v>1350</v>
      </c>
      <c r="C90" t="s">
        <v>3261</v>
      </c>
      <c r="D90" t="s">
        <v>1384</v>
      </c>
      <c r="E90" t="s">
        <v>1405</v>
      </c>
      <c r="F90" t="s">
        <v>1423</v>
      </c>
      <c r="G90" t="s">
        <v>1443</v>
      </c>
      <c r="H90" t="s">
        <v>1463</v>
      </c>
      <c r="I90" t="s">
        <v>2294</v>
      </c>
      <c r="J90" t="s">
        <v>1482</v>
      </c>
      <c r="K90" t="s">
        <v>1610</v>
      </c>
      <c r="L90" t="s">
        <v>1501</v>
      </c>
      <c r="M90" t="s">
        <v>1523</v>
      </c>
      <c r="N90" t="s">
        <v>1539</v>
      </c>
      <c r="O90" t="s">
        <v>1561</v>
      </c>
      <c r="P90" t="s">
        <v>1579</v>
      </c>
      <c r="Q90" t="s">
        <v>1601</v>
      </c>
    </row>
    <row r="91" spans="1:17" x14ac:dyDescent="0.35">
      <c r="A91" t="s">
        <v>83</v>
      </c>
      <c r="B91" t="s">
        <v>1351</v>
      </c>
      <c r="C91" t="s">
        <v>118</v>
      </c>
      <c r="D91" t="s">
        <v>118</v>
      </c>
      <c r="E91" t="s">
        <v>118</v>
      </c>
      <c r="F91" t="s">
        <v>118</v>
      </c>
      <c r="G91" t="s">
        <v>118</v>
      </c>
      <c r="H91" t="s">
        <v>118</v>
      </c>
      <c r="I91" t="s">
        <v>118</v>
      </c>
      <c r="J91" t="s">
        <v>118</v>
      </c>
      <c r="K91" t="s">
        <v>118</v>
      </c>
      <c r="L91" t="s">
        <v>118</v>
      </c>
      <c r="M91" t="s">
        <v>118</v>
      </c>
      <c r="N91" t="s">
        <v>118</v>
      </c>
      <c r="O91" t="s">
        <v>118</v>
      </c>
      <c r="P91" t="s">
        <v>118</v>
      </c>
      <c r="Q91" t="s">
        <v>118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G10" sqref="G10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style="2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4218</v>
      </c>
    </row>
    <row r="2" spans="1:17" x14ac:dyDescent="0.35">
      <c r="A2" t="s">
        <v>0</v>
      </c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s="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</row>
    <row r="3" spans="1:17" x14ac:dyDescent="0.35">
      <c r="A3" s="26" t="s">
        <v>272</v>
      </c>
      <c r="B3" s="27">
        <v>532</v>
      </c>
      <c r="C3" s="27">
        <v>180</v>
      </c>
      <c r="D3" s="27">
        <v>30</v>
      </c>
      <c r="E3" s="28">
        <v>36</v>
      </c>
      <c r="F3" s="28">
        <v>36</v>
      </c>
      <c r="G3" s="28">
        <v>28</v>
      </c>
      <c r="H3" s="28">
        <v>40</v>
      </c>
      <c r="I3" s="28">
        <v>36</v>
      </c>
      <c r="J3" s="28">
        <v>30</v>
      </c>
      <c r="K3" s="28">
        <v>46</v>
      </c>
      <c r="L3" s="28">
        <v>30</v>
      </c>
      <c r="M3" s="28">
        <v>39</v>
      </c>
      <c r="N3" s="28">
        <v>10</v>
      </c>
      <c r="O3" s="28">
        <v>31</v>
      </c>
      <c r="P3" s="28">
        <v>22</v>
      </c>
      <c r="Q3" s="28">
        <v>14</v>
      </c>
    </row>
    <row r="4" spans="1:17" x14ac:dyDescent="0.35">
      <c r="A4" s="35" t="s">
        <v>116</v>
      </c>
      <c r="B4">
        <v>2728</v>
      </c>
      <c r="C4" s="24">
        <v>908</v>
      </c>
      <c r="D4" s="24">
        <v>185</v>
      </c>
      <c r="E4" s="24">
        <v>190</v>
      </c>
      <c r="F4" s="24">
        <v>197</v>
      </c>
      <c r="G4" s="25">
        <v>81</v>
      </c>
      <c r="H4" s="25">
        <v>285</v>
      </c>
      <c r="I4" s="25">
        <v>185</v>
      </c>
      <c r="J4" s="25">
        <v>166</v>
      </c>
      <c r="K4" s="25">
        <v>224</v>
      </c>
      <c r="L4" s="25">
        <v>155</v>
      </c>
      <c r="M4" s="25">
        <v>240</v>
      </c>
      <c r="N4" s="25">
        <v>54</v>
      </c>
      <c r="O4" s="25">
        <v>209</v>
      </c>
      <c r="P4" s="25">
        <v>79</v>
      </c>
      <c r="Q4" s="25">
        <v>59</v>
      </c>
    </row>
    <row r="5" spans="1:17" x14ac:dyDescent="0.35">
      <c r="A5" s="21" t="s">
        <v>300</v>
      </c>
      <c r="B5" s="24"/>
      <c r="C5" s="24"/>
      <c r="D5" s="24"/>
      <c r="E5" s="24"/>
      <c r="F5" s="24"/>
      <c r="G5" s="24"/>
      <c r="H5" s="25"/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35">
      <c r="A6" s="21" t="s">
        <v>301</v>
      </c>
      <c r="B6" s="24"/>
      <c r="C6" s="24">
        <v>10</v>
      </c>
      <c r="D6" s="24"/>
      <c r="E6" s="24"/>
      <c r="F6" s="24"/>
      <c r="G6" s="24">
        <v>2</v>
      </c>
      <c r="H6" s="25"/>
      <c r="I6" s="24">
        <v>3</v>
      </c>
      <c r="J6" s="24"/>
      <c r="K6" s="24">
        <v>2</v>
      </c>
      <c r="L6" s="24"/>
      <c r="M6" s="24"/>
      <c r="N6" s="24">
        <v>2</v>
      </c>
      <c r="O6" s="24">
        <v>11</v>
      </c>
      <c r="P6" s="24"/>
      <c r="Q6" s="24"/>
    </row>
    <row r="7" spans="1:17" x14ac:dyDescent="0.35">
      <c r="A7" s="21" t="s">
        <v>302</v>
      </c>
      <c r="B7" s="25"/>
      <c r="C7" s="25">
        <v>8</v>
      </c>
      <c r="D7" s="24"/>
      <c r="E7" s="24"/>
      <c r="F7" s="24">
        <v>7</v>
      </c>
      <c r="G7" s="25">
        <v>1</v>
      </c>
      <c r="H7" s="25"/>
      <c r="I7" s="25">
        <v>3</v>
      </c>
      <c r="J7" s="24">
        <v>1</v>
      </c>
      <c r="K7" s="25">
        <v>3</v>
      </c>
      <c r="L7" s="24"/>
      <c r="M7" s="24">
        <v>2</v>
      </c>
      <c r="N7" s="25">
        <v>4</v>
      </c>
      <c r="O7" s="25">
        <v>1</v>
      </c>
      <c r="P7" s="25">
        <v>1</v>
      </c>
      <c r="Q7" s="25">
        <v>2</v>
      </c>
    </row>
    <row r="8" spans="1:17" x14ac:dyDescent="0.35">
      <c r="A8" s="42" t="s">
        <v>522</v>
      </c>
      <c r="B8" s="25">
        <v>13638</v>
      </c>
      <c r="C8" s="25">
        <v>4958</v>
      </c>
      <c r="D8" s="24">
        <v>875</v>
      </c>
      <c r="E8" s="24">
        <v>799</v>
      </c>
      <c r="F8" s="25">
        <v>582</v>
      </c>
      <c r="G8" s="25">
        <v>312</v>
      </c>
      <c r="H8" s="25">
        <v>961</v>
      </c>
      <c r="I8" s="25">
        <v>576</v>
      </c>
      <c r="J8" s="25">
        <v>477</v>
      </c>
      <c r="K8" s="25">
        <v>739</v>
      </c>
      <c r="L8" s="25">
        <v>481</v>
      </c>
      <c r="M8" s="25">
        <v>731</v>
      </c>
      <c r="N8" s="25">
        <v>351</v>
      </c>
      <c r="O8" s="25">
        <v>716</v>
      </c>
      <c r="P8" s="25">
        <v>246</v>
      </c>
      <c r="Q8" s="25">
        <v>203</v>
      </c>
    </row>
    <row r="9" spans="1:17" x14ac:dyDescent="0.35">
      <c r="A9" t="s">
        <v>1</v>
      </c>
      <c r="B9" t="s">
        <v>84</v>
      </c>
      <c r="C9" t="s">
        <v>84</v>
      </c>
      <c r="D9" t="s">
        <v>84</v>
      </c>
      <c r="E9" t="s">
        <v>84</v>
      </c>
      <c r="F9" t="s">
        <v>84</v>
      </c>
      <c r="G9" t="s">
        <v>84</v>
      </c>
      <c r="H9" s="2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t="s">
        <v>84</v>
      </c>
      <c r="O9" t="s">
        <v>84</v>
      </c>
      <c r="P9" t="s">
        <v>84</v>
      </c>
      <c r="Q9" t="s">
        <v>84</v>
      </c>
    </row>
    <row r="10" spans="1:17" x14ac:dyDescent="0.35">
      <c r="A10" s="1" t="s">
        <v>2</v>
      </c>
      <c r="B10" t="s">
        <v>1944</v>
      </c>
      <c r="C10" t="s">
        <v>1361</v>
      </c>
      <c r="D10" t="s">
        <v>151</v>
      </c>
      <c r="E10" t="s">
        <v>403</v>
      </c>
      <c r="F10" t="s">
        <v>256</v>
      </c>
      <c r="G10" t="s">
        <v>118</v>
      </c>
      <c r="H10" s="2" t="s">
        <v>1805</v>
      </c>
      <c r="I10" t="s">
        <v>680</v>
      </c>
      <c r="J10" t="s">
        <v>1636</v>
      </c>
      <c r="K10" t="s">
        <v>136</v>
      </c>
      <c r="L10" t="s">
        <v>118</v>
      </c>
      <c r="M10" t="s">
        <v>118</v>
      </c>
      <c r="N10" t="s">
        <v>118</v>
      </c>
      <c r="O10" t="s">
        <v>583</v>
      </c>
      <c r="P10" t="s">
        <v>1138</v>
      </c>
      <c r="Q10" t="s">
        <v>118</v>
      </c>
    </row>
    <row r="11" spans="1:17" x14ac:dyDescent="0.35">
      <c r="A11" t="s">
        <v>3</v>
      </c>
      <c r="B11" t="s">
        <v>846</v>
      </c>
      <c r="C11" t="s">
        <v>118</v>
      </c>
      <c r="D11" t="s">
        <v>118</v>
      </c>
      <c r="E11" t="s">
        <v>118</v>
      </c>
      <c r="F11" t="s">
        <v>118</v>
      </c>
      <c r="G11" t="s">
        <v>118</v>
      </c>
      <c r="H11" s="2" t="s">
        <v>118</v>
      </c>
      <c r="I11" t="s">
        <v>118</v>
      </c>
      <c r="J11" t="s">
        <v>118</v>
      </c>
      <c r="K11" t="s">
        <v>118</v>
      </c>
      <c r="L11" t="s">
        <v>118</v>
      </c>
      <c r="M11" t="s">
        <v>118</v>
      </c>
      <c r="N11" t="s">
        <v>118</v>
      </c>
      <c r="O11" t="s">
        <v>118</v>
      </c>
      <c r="P11" t="s">
        <v>118</v>
      </c>
      <c r="Q11" t="s">
        <v>118</v>
      </c>
    </row>
    <row r="12" spans="1:17" x14ac:dyDescent="0.35">
      <c r="A12" t="s">
        <v>4</v>
      </c>
      <c r="B12" t="s">
        <v>1799</v>
      </c>
      <c r="C12" t="s">
        <v>729</v>
      </c>
      <c r="D12" t="s">
        <v>119</v>
      </c>
      <c r="E12" t="s">
        <v>118</v>
      </c>
      <c r="F12" t="s">
        <v>118</v>
      </c>
      <c r="G12" t="s">
        <v>118</v>
      </c>
      <c r="H12" s="2" t="s">
        <v>118</v>
      </c>
      <c r="I12" t="s">
        <v>208</v>
      </c>
      <c r="J12" t="s">
        <v>217</v>
      </c>
      <c r="K12" t="s">
        <v>132</v>
      </c>
      <c r="L12" t="s">
        <v>118</v>
      </c>
      <c r="M12" t="s">
        <v>118</v>
      </c>
      <c r="N12" t="s">
        <v>118</v>
      </c>
      <c r="O12" t="s">
        <v>118</v>
      </c>
      <c r="P12" t="s">
        <v>118</v>
      </c>
      <c r="Q12" t="s">
        <v>118</v>
      </c>
    </row>
    <row r="13" spans="1:17" x14ac:dyDescent="0.35">
      <c r="A13" t="s">
        <v>5</v>
      </c>
      <c r="B13" t="s">
        <v>1945</v>
      </c>
      <c r="C13" t="s">
        <v>132</v>
      </c>
      <c r="D13" t="s">
        <v>118</v>
      </c>
      <c r="E13" t="s">
        <v>118</v>
      </c>
      <c r="F13" t="s">
        <v>118</v>
      </c>
      <c r="G13" t="s">
        <v>118</v>
      </c>
      <c r="H13" s="2" t="s">
        <v>118</v>
      </c>
      <c r="I13" t="s">
        <v>118</v>
      </c>
      <c r="J13" t="s">
        <v>118</v>
      </c>
      <c r="K13" t="s">
        <v>118</v>
      </c>
      <c r="L13" t="s">
        <v>118</v>
      </c>
      <c r="M13" t="s">
        <v>118</v>
      </c>
      <c r="N13" t="s">
        <v>118</v>
      </c>
      <c r="O13" t="s">
        <v>118</v>
      </c>
      <c r="P13" t="s">
        <v>127</v>
      </c>
      <c r="Q13" t="s">
        <v>118</v>
      </c>
    </row>
    <row r="14" spans="1:17" x14ac:dyDescent="0.35">
      <c r="A14" t="s">
        <v>6</v>
      </c>
      <c r="B14" t="s">
        <v>118</v>
      </c>
      <c r="C14" t="s">
        <v>118</v>
      </c>
      <c r="D14" t="s">
        <v>118</v>
      </c>
      <c r="E14" t="s">
        <v>118</v>
      </c>
      <c r="F14" t="s">
        <v>118</v>
      </c>
      <c r="G14" t="s">
        <v>118</v>
      </c>
      <c r="H14" s="2" t="s">
        <v>118</v>
      </c>
      <c r="I14" t="s">
        <v>118</v>
      </c>
      <c r="J14" t="s">
        <v>118</v>
      </c>
      <c r="K14" t="s">
        <v>118</v>
      </c>
      <c r="L14" t="s">
        <v>118</v>
      </c>
      <c r="M14" t="s">
        <v>118</v>
      </c>
      <c r="N14" t="s">
        <v>118</v>
      </c>
      <c r="O14" t="s">
        <v>118</v>
      </c>
      <c r="P14" t="s">
        <v>118</v>
      </c>
      <c r="Q14" t="s">
        <v>118</v>
      </c>
    </row>
    <row r="15" spans="1:17" x14ac:dyDescent="0.35">
      <c r="A15" t="s">
        <v>7</v>
      </c>
      <c r="B15" t="s">
        <v>132</v>
      </c>
      <c r="C15" t="s">
        <v>209</v>
      </c>
      <c r="D15" t="s">
        <v>118</v>
      </c>
      <c r="E15" t="s">
        <v>118</v>
      </c>
      <c r="F15" t="s">
        <v>118</v>
      </c>
      <c r="G15" t="s">
        <v>118</v>
      </c>
      <c r="H15" s="2" t="s">
        <v>118</v>
      </c>
      <c r="I15" t="s">
        <v>118</v>
      </c>
      <c r="J15" t="s">
        <v>118</v>
      </c>
      <c r="K15" t="s">
        <v>118</v>
      </c>
      <c r="L15" t="s">
        <v>118</v>
      </c>
      <c r="M15" t="s">
        <v>118</v>
      </c>
      <c r="N15" t="s">
        <v>118</v>
      </c>
      <c r="O15" t="s">
        <v>118</v>
      </c>
      <c r="P15" t="s">
        <v>118</v>
      </c>
      <c r="Q15" t="s">
        <v>118</v>
      </c>
    </row>
    <row r="16" spans="1:17" x14ac:dyDescent="0.35">
      <c r="A16" t="s">
        <v>8</v>
      </c>
      <c r="B16" t="s">
        <v>118</v>
      </c>
      <c r="C16" t="s">
        <v>118</v>
      </c>
      <c r="D16" t="s">
        <v>118</v>
      </c>
      <c r="E16" t="s">
        <v>118</v>
      </c>
      <c r="F16" t="s">
        <v>118</v>
      </c>
      <c r="G16" t="s">
        <v>118</v>
      </c>
      <c r="H16" s="2" t="s">
        <v>118</v>
      </c>
      <c r="I16" t="s">
        <v>118</v>
      </c>
      <c r="J16" t="s">
        <v>118</v>
      </c>
      <c r="K16" t="s">
        <v>118</v>
      </c>
      <c r="L16" t="s">
        <v>118</v>
      </c>
      <c r="M16" t="s">
        <v>118</v>
      </c>
      <c r="N16" t="s">
        <v>118</v>
      </c>
      <c r="O16" t="s">
        <v>118</v>
      </c>
      <c r="P16" t="s">
        <v>118</v>
      </c>
      <c r="Q16" t="s">
        <v>118</v>
      </c>
    </row>
    <row r="17" spans="1:17" x14ac:dyDescent="0.35">
      <c r="A17" s="1" t="s">
        <v>9</v>
      </c>
      <c r="B17" t="s">
        <v>462</v>
      </c>
      <c r="C17" t="s">
        <v>142</v>
      </c>
      <c r="D17" t="s">
        <v>1909</v>
      </c>
      <c r="E17" t="s">
        <v>615</v>
      </c>
      <c r="F17" t="s">
        <v>1868</v>
      </c>
      <c r="G17" t="s">
        <v>1397</v>
      </c>
      <c r="H17" s="2" t="s">
        <v>543</v>
      </c>
      <c r="I17" t="s">
        <v>2295</v>
      </c>
      <c r="J17" t="s">
        <v>1298</v>
      </c>
      <c r="K17" t="s">
        <v>482</v>
      </c>
      <c r="L17" t="s">
        <v>837</v>
      </c>
      <c r="M17" t="s">
        <v>1094</v>
      </c>
      <c r="N17" t="s">
        <v>1065</v>
      </c>
      <c r="O17" t="s">
        <v>1716</v>
      </c>
      <c r="P17" t="s">
        <v>1815</v>
      </c>
      <c r="Q17" t="s">
        <v>1325</v>
      </c>
    </row>
    <row r="18" spans="1:17" x14ac:dyDescent="0.35">
      <c r="A18" t="s">
        <v>10</v>
      </c>
      <c r="B18" t="s">
        <v>1946</v>
      </c>
      <c r="C18" t="s">
        <v>1929</v>
      </c>
      <c r="D18" t="s">
        <v>223</v>
      </c>
      <c r="E18" t="s">
        <v>223</v>
      </c>
      <c r="F18" t="s">
        <v>118</v>
      </c>
      <c r="G18" t="s">
        <v>118</v>
      </c>
      <c r="H18" s="2" t="s">
        <v>550</v>
      </c>
      <c r="I18" t="s">
        <v>118</v>
      </c>
      <c r="J18" t="s">
        <v>118</v>
      </c>
      <c r="K18" t="s">
        <v>118</v>
      </c>
      <c r="L18" t="s">
        <v>118</v>
      </c>
      <c r="M18" t="s">
        <v>118</v>
      </c>
      <c r="N18" t="s">
        <v>118</v>
      </c>
      <c r="O18" t="s">
        <v>118</v>
      </c>
      <c r="P18" t="s">
        <v>1816</v>
      </c>
      <c r="Q18" t="s">
        <v>118</v>
      </c>
    </row>
    <row r="19" spans="1:17" x14ac:dyDescent="0.35">
      <c r="A19" t="s">
        <v>11</v>
      </c>
      <c r="B19" t="s">
        <v>1947</v>
      </c>
      <c r="C19" t="s">
        <v>118</v>
      </c>
      <c r="D19" t="s">
        <v>118</v>
      </c>
      <c r="E19" t="s">
        <v>118</v>
      </c>
      <c r="F19" t="s">
        <v>118</v>
      </c>
      <c r="G19" t="s">
        <v>118</v>
      </c>
      <c r="H19" s="2" t="s">
        <v>118</v>
      </c>
      <c r="I19" t="s">
        <v>118</v>
      </c>
      <c r="J19" t="s">
        <v>118</v>
      </c>
      <c r="K19" t="s">
        <v>118</v>
      </c>
      <c r="L19" t="s">
        <v>118</v>
      </c>
      <c r="M19" t="s">
        <v>118</v>
      </c>
      <c r="N19" t="s">
        <v>118</v>
      </c>
      <c r="O19" t="s">
        <v>118</v>
      </c>
      <c r="P19" t="s">
        <v>118</v>
      </c>
      <c r="Q19" t="s">
        <v>118</v>
      </c>
    </row>
    <row r="20" spans="1:17" x14ac:dyDescent="0.35">
      <c r="A20" t="s">
        <v>12</v>
      </c>
      <c r="B20" t="s">
        <v>1948</v>
      </c>
      <c r="C20" t="s">
        <v>449</v>
      </c>
      <c r="D20" t="s">
        <v>118</v>
      </c>
      <c r="E20" t="s">
        <v>118</v>
      </c>
      <c r="F20" t="s">
        <v>118</v>
      </c>
      <c r="G20" t="s">
        <v>118</v>
      </c>
      <c r="H20" s="2" t="s">
        <v>118</v>
      </c>
      <c r="I20" t="s">
        <v>118</v>
      </c>
      <c r="J20" t="s">
        <v>118</v>
      </c>
      <c r="K20" t="s">
        <v>118</v>
      </c>
      <c r="L20" t="s">
        <v>118</v>
      </c>
      <c r="M20" t="s">
        <v>118</v>
      </c>
      <c r="N20" t="s">
        <v>118</v>
      </c>
      <c r="O20" t="s">
        <v>118</v>
      </c>
      <c r="P20" t="s">
        <v>118</v>
      </c>
      <c r="Q20" t="s">
        <v>118</v>
      </c>
    </row>
    <row r="21" spans="1:17" x14ac:dyDescent="0.35">
      <c r="A21" t="s">
        <v>13</v>
      </c>
      <c r="B21" t="s">
        <v>118</v>
      </c>
      <c r="C21" t="s">
        <v>121</v>
      </c>
      <c r="D21" t="s">
        <v>118</v>
      </c>
      <c r="E21" t="s">
        <v>118</v>
      </c>
      <c r="F21" t="s">
        <v>118</v>
      </c>
      <c r="G21" t="s">
        <v>118</v>
      </c>
      <c r="H21" s="2" t="s">
        <v>118</v>
      </c>
      <c r="I21" t="s">
        <v>118</v>
      </c>
      <c r="J21" t="s">
        <v>118</v>
      </c>
      <c r="K21" t="s">
        <v>118</v>
      </c>
      <c r="L21" t="s">
        <v>118</v>
      </c>
      <c r="M21" t="s">
        <v>118</v>
      </c>
      <c r="N21" t="s">
        <v>118</v>
      </c>
      <c r="O21" t="s">
        <v>118</v>
      </c>
      <c r="P21" t="s">
        <v>118</v>
      </c>
      <c r="Q21" t="s">
        <v>118</v>
      </c>
    </row>
    <row r="22" spans="1:17" x14ac:dyDescent="0.35">
      <c r="A22" t="s">
        <v>14</v>
      </c>
      <c r="B22" t="s">
        <v>122</v>
      </c>
      <c r="C22" t="s">
        <v>122</v>
      </c>
      <c r="D22" t="s">
        <v>134</v>
      </c>
      <c r="E22" t="s">
        <v>134</v>
      </c>
      <c r="F22" t="s">
        <v>134</v>
      </c>
      <c r="G22" t="s">
        <v>134</v>
      </c>
      <c r="H22" s="2" t="s">
        <v>134</v>
      </c>
      <c r="I22" t="s">
        <v>134</v>
      </c>
      <c r="J22" t="s">
        <v>134</v>
      </c>
      <c r="K22" t="s">
        <v>134</v>
      </c>
      <c r="L22" t="s">
        <v>134</v>
      </c>
      <c r="M22" t="s">
        <v>134</v>
      </c>
      <c r="N22" t="s">
        <v>134</v>
      </c>
      <c r="O22" t="s">
        <v>134</v>
      </c>
      <c r="P22" t="s">
        <v>134</v>
      </c>
      <c r="Q22" t="s">
        <v>134</v>
      </c>
    </row>
    <row r="23" spans="1:17" x14ac:dyDescent="0.35">
      <c r="A23" t="s">
        <v>15</v>
      </c>
      <c r="B23" t="s">
        <v>1949</v>
      </c>
      <c r="C23" t="s">
        <v>836</v>
      </c>
      <c r="D23" t="s">
        <v>1910</v>
      </c>
      <c r="E23" t="s">
        <v>1838</v>
      </c>
      <c r="F23" t="s">
        <v>1869</v>
      </c>
      <c r="G23" t="s">
        <v>1473</v>
      </c>
      <c r="H23" s="2" t="s">
        <v>152</v>
      </c>
      <c r="I23" t="s">
        <v>1129</v>
      </c>
      <c r="J23" t="s">
        <v>627</v>
      </c>
      <c r="K23" t="s">
        <v>879</v>
      </c>
      <c r="L23" t="s">
        <v>1885</v>
      </c>
      <c r="M23" t="s">
        <v>1714</v>
      </c>
      <c r="N23" t="s">
        <v>118</v>
      </c>
      <c r="O23" t="s">
        <v>1747</v>
      </c>
      <c r="P23" t="s">
        <v>1817</v>
      </c>
      <c r="Q23" t="s">
        <v>1765</v>
      </c>
    </row>
    <row r="24" spans="1:17" x14ac:dyDescent="0.35">
      <c r="A24" t="s">
        <v>16</v>
      </c>
      <c r="B24" t="s">
        <v>1950</v>
      </c>
      <c r="C24" t="s">
        <v>253</v>
      </c>
      <c r="D24" t="s">
        <v>1911</v>
      </c>
      <c r="E24" t="s">
        <v>1434</v>
      </c>
      <c r="F24" t="s">
        <v>988</v>
      </c>
      <c r="G24" t="s">
        <v>118</v>
      </c>
      <c r="H24" s="2" t="s">
        <v>979</v>
      </c>
      <c r="I24" t="s">
        <v>288</v>
      </c>
      <c r="J24" t="s">
        <v>284</v>
      </c>
      <c r="K24" t="s">
        <v>593</v>
      </c>
      <c r="L24" t="s">
        <v>1002</v>
      </c>
      <c r="M24" t="s">
        <v>992</v>
      </c>
      <c r="N24" t="s">
        <v>1065</v>
      </c>
      <c r="O24" t="s">
        <v>1716</v>
      </c>
      <c r="P24" t="s">
        <v>1818</v>
      </c>
      <c r="Q24" t="s">
        <v>1766</v>
      </c>
    </row>
    <row r="25" spans="1:17" x14ac:dyDescent="0.35">
      <c r="A25" t="s">
        <v>17</v>
      </c>
      <c r="B25" t="s">
        <v>84</v>
      </c>
      <c r="C25" t="s">
        <v>84</v>
      </c>
      <c r="D25" t="s">
        <v>84</v>
      </c>
      <c r="E25" t="s">
        <v>84</v>
      </c>
      <c r="F25" t="s">
        <v>84</v>
      </c>
      <c r="G25" t="s">
        <v>84</v>
      </c>
      <c r="H25" s="2" t="s">
        <v>84</v>
      </c>
      <c r="I25" t="s">
        <v>84</v>
      </c>
      <c r="J25" t="s">
        <v>84</v>
      </c>
      <c r="K25" t="s">
        <v>84</v>
      </c>
      <c r="L25" t="s">
        <v>84</v>
      </c>
      <c r="M25" t="s">
        <v>84</v>
      </c>
      <c r="N25" t="s">
        <v>84</v>
      </c>
      <c r="O25" t="s">
        <v>84</v>
      </c>
      <c r="P25" t="s">
        <v>84</v>
      </c>
      <c r="Q25" t="s">
        <v>84</v>
      </c>
    </row>
    <row r="26" spans="1:17" x14ac:dyDescent="0.35">
      <c r="A26" t="s">
        <v>18</v>
      </c>
      <c r="B26" t="s">
        <v>281</v>
      </c>
      <c r="C26" t="s">
        <v>84</v>
      </c>
      <c r="D26" t="s">
        <v>84</v>
      </c>
      <c r="E26" t="s">
        <v>84</v>
      </c>
      <c r="F26" t="s">
        <v>84</v>
      </c>
      <c r="G26" t="s">
        <v>84</v>
      </c>
      <c r="H26" s="2" t="s">
        <v>84</v>
      </c>
      <c r="I26" t="s">
        <v>84</v>
      </c>
      <c r="J26" t="s">
        <v>84</v>
      </c>
      <c r="K26" t="s">
        <v>84</v>
      </c>
      <c r="L26" t="s">
        <v>84</v>
      </c>
      <c r="M26" t="s">
        <v>84</v>
      </c>
      <c r="N26" t="s">
        <v>84</v>
      </c>
      <c r="O26" t="s">
        <v>84</v>
      </c>
      <c r="P26" t="s">
        <v>84</v>
      </c>
      <c r="Q26" t="s">
        <v>84</v>
      </c>
    </row>
    <row r="27" spans="1:17" x14ac:dyDescent="0.35">
      <c r="A27" t="s">
        <v>19</v>
      </c>
      <c r="B27" t="s">
        <v>84</v>
      </c>
      <c r="C27" t="s">
        <v>84</v>
      </c>
      <c r="D27" t="s">
        <v>84</v>
      </c>
      <c r="E27" t="s">
        <v>84</v>
      </c>
      <c r="F27" t="s">
        <v>84</v>
      </c>
      <c r="G27" t="s">
        <v>84</v>
      </c>
      <c r="H27" s="2" t="s">
        <v>84</v>
      </c>
      <c r="I27" t="s">
        <v>84</v>
      </c>
      <c r="J27" t="s">
        <v>84</v>
      </c>
      <c r="K27" t="s">
        <v>84</v>
      </c>
      <c r="L27" t="s">
        <v>84</v>
      </c>
      <c r="M27" t="s">
        <v>84</v>
      </c>
      <c r="N27" t="s">
        <v>84</v>
      </c>
      <c r="O27" t="s">
        <v>84</v>
      </c>
      <c r="P27" t="s">
        <v>84</v>
      </c>
      <c r="Q27" t="s">
        <v>84</v>
      </c>
    </row>
    <row r="28" spans="1:17" x14ac:dyDescent="0.35">
      <c r="A28" s="1" t="s">
        <v>20</v>
      </c>
      <c r="B28" t="s">
        <v>118</v>
      </c>
      <c r="C28" t="s">
        <v>118</v>
      </c>
      <c r="D28" t="s">
        <v>118</v>
      </c>
      <c r="E28" t="s">
        <v>118</v>
      </c>
      <c r="F28" t="s">
        <v>118</v>
      </c>
      <c r="G28" t="s">
        <v>118</v>
      </c>
      <c r="H28" s="2" t="s">
        <v>118</v>
      </c>
      <c r="I28" t="s">
        <v>118</v>
      </c>
      <c r="J28" t="s">
        <v>118</v>
      </c>
      <c r="K28" t="s">
        <v>118</v>
      </c>
      <c r="L28" t="s">
        <v>118</v>
      </c>
      <c r="M28" t="s">
        <v>118</v>
      </c>
      <c r="N28" t="s">
        <v>118</v>
      </c>
      <c r="O28" t="s">
        <v>118</v>
      </c>
      <c r="P28" t="s">
        <v>118</v>
      </c>
      <c r="Q28" t="s">
        <v>118</v>
      </c>
    </row>
    <row r="29" spans="1:17" x14ac:dyDescent="0.35">
      <c r="A29" s="1" t="s">
        <v>21</v>
      </c>
      <c r="B29" t="s">
        <v>1951</v>
      </c>
      <c r="C29" t="s">
        <v>118</v>
      </c>
      <c r="D29" t="s">
        <v>118</v>
      </c>
      <c r="E29" t="s">
        <v>118</v>
      </c>
      <c r="F29" t="s">
        <v>118</v>
      </c>
      <c r="G29" t="s">
        <v>118</v>
      </c>
      <c r="H29" s="2" t="s">
        <v>118</v>
      </c>
      <c r="I29" t="s">
        <v>118</v>
      </c>
      <c r="J29" t="s">
        <v>118</v>
      </c>
      <c r="K29" t="s">
        <v>118</v>
      </c>
      <c r="L29" t="s">
        <v>118</v>
      </c>
      <c r="M29" t="s">
        <v>118</v>
      </c>
      <c r="N29" t="s">
        <v>118</v>
      </c>
      <c r="O29" t="s">
        <v>118</v>
      </c>
      <c r="P29" t="s">
        <v>118</v>
      </c>
      <c r="Q29" t="s">
        <v>118</v>
      </c>
    </row>
    <row r="30" spans="1:17" x14ac:dyDescent="0.35">
      <c r="A30" s="1" t="s">
        <v>22</v>
      </c>
      <c r="B30" t="s">
        <v>1378</v>
      </c>
      <c r="C30" t="s">
        <v>118</v>
      </c>
      <c r="D30" t="s">
        <v>118</v>
      </c>
      <c r="E30" t="s">
        <v>118</v>
      </c>
      <c r="F30" t="s">
        <v>118</v>
      </c>
      <c r="G30" t="s">
        <v>118</v>
      </c>
      <c r="H30" s="2" t="s">
        <v>118</v>
      </c>
      <c r="I30" t="s">
        <v>118</v>
      </c>
      <c r="J30" t="s">
        <v>118</v>
      </c>
      <c r="K30" t="s">
        <v>118</v>
      </c>
      <c r="L30" t="s">
        <v>118</v>
      </c>
      <c r="M30" t="s">
        <v>118</v>
      </c>
      <c r="N30" t="s">
        <v>118</v>
      </c>
      <c r="O30" t="s">
        <v>118</v>
      </c>
      <c r="P30" t="s">
        <v>118</v>
      </c>
      <c r="Q30" t="s">
        <v>118</v>
      </c>
    </row>
    <row r="31" spans="1:17" x14ac:dyDescent="0.35">
      <c r="A31" t="s">
        <v>23</v>
      </c>
      <c r="B31" t="s">
        <v>1952</v>
      </c>
      <c r="C31" t="s">
        <v>118</v>
      </c>
      <c r="D31" t="s">
        <v>118</v>
      </c>
      <c r="E31" t="s">
        <v>118</v>
      </c>
      <c r="F31" t="s">
        <v>118</v>
      </c>
      <c r="G31" t="s">
        <v>118</v>
      </c>
      <c r="H31" s="2" t="s">
        <v>1806</v>
      </c>
      <c r="I31" t="s">
        <v>118</v>
      </c>
      <c r="J31" t="s">
        <v>118</v>
      </c>
      <c r="K31" t="s">
        <v>118</v>
      </c>
      <c r="L31" t="s">
        <v>118</v>
      </c>
      <c r="M31" t="s">
        <v>1715</v>
      </c>
      <c r="N31" t="s">
        <v>118</v>
      </c>
      <c r="O31" t="s">
        <v>118</v>
      </c>
      <c r="P31" t="s">
        <v>118</v>
      </c>
      <c r="Q31" t="s">
        <v>118</v>
      </c>
    </row>
    <row r="32" spans="1:17" x14ac:dyDescent="0.35">
      <c r="A32" t="s">
        <v>24</v>
      </c>
      <c r="B32" t="s">
        <v>1953</v>
      </c>
      <c r="C32" t="s">
        <v>1783</v>
      </c>
      <c r="D32" t="s">
        <v>118</v>
      </c>
      <c r="E32" t="s">
        <v>118</v>
      </c>
      <c r="F32" t="s">
        <v>132</v>
      </c>
      <c r="G32" t="s">
        <v>118</v>
      </c>
      <c r="H32" s="2" t="s">
        <v>1807</v>
      </c>
      <c r="I32" t="s">
        <v>209</v>
      </c>
      <c r="J32" t="s">
        <v>118</v>
      </c>
      <c r="K32" t="s">
        <v>118</v>
      </c>
      <c r="L32" t="s">
        <v>118</v>
      </c>
      <c r="M32" t="s">
        <v>1716</v>
      </c>
      <c r="N32" t="s">
        <v>118</v>
      </c>
      <c r="O32" t="s">
        <v>208</v>
      </c>
      <c r="P32" t="s">
        <v>118</v>
      </c>
      <c r="Q32" t="s">
        <v>118</v>
      </c>
    </row>
    <row r="33" spans="1:17" x14ac:dyDescent="0.35">
      <c r="A33" t="s">
        <v>25</v>
      </c>
      <c r="B33" t="s">
        <v>1954</v>
      </c>
      <c r="C33" t="s">
        <v>1784</v>
      </c>
      <c r="D33" t="s">
        <v>118</v>
      </c>
      <c r="E33" t="s">
        <v>118</v>
      </c>
      <c r="F33" t="s">
        <v>118</v>
      </c>
      <c r="G33" t="s">
        <v>127</v>
      </c>
      <c r="H33" s="2" t="s">
        <v>118</v>
      </c>
      <c r="I33" t="s">
        <v>118</v>
      </c>
      <c r="J33" t="s">
        <v>118</v>
      </c>
      <c r="K33" t="s">
        <v>118</v>
      </c>
      <c r="L33" t="s">
        <v>118</v>
      </c>
      <c r="M33" t="s">
        <v>118</v>
      </c>
      <c r="N33" t="s">
        <v>118</v>
      </c>
      <c r="O33" t="s">
        <v>118</v>
      </c>
      <c r="P33" t="s">
        <v>118</v>
      </c>
      <c r="Q33" t="s">
        <v>118</v>
      </c>
    </row>
    <row r="34" spans="1:17" x14ac:dyDescent="0.35">
      <c r="A34" t="s">
        <v>26</v>
      </c>
      <c r="B34" t="s">
        <v>118</v>
      </c>
      <c r="C34" t="s">
        <v>118</v>
      </c>
      <c r="D34" t="s">
        <v>118</v>
      </c>
      <c r="E34" t="s">
        <v>118</v>
      </c>
      <c r="F34" t="s">
        <v>118</v>
      </c>
      <c r="G34" t="s">
        <v>118</v>
      </c>
      <c r="H34" s="2" t="s">
        <v>118</v>
      </c>
      <c r="I34" t="s">
        <v>118</v>
      </c>
      <c r="J34" t="s">
        <v>118</v>
      </c>
      <c r="K34" t="s">
        <v>118</v>
      </c>
      <c r="L34" t="s">
        <v>118</v>
      </c>
      <c r="M34" t="s">
        <v>118</v>
      </c>
      <c r="N34" t="s">
        <v>118</v>
      </c>
      <c r="O34" t="s">
        <v>118</v>
      </c>
      <c r="P34" t="s">
        <v>118</v>
      </c>
      <c r="Q34" t="s">
        <v>118</v>
      </c>
    </row>
    <row r="35" spans="1:17" x14ac:dyDescent="0.35">
      <c r="A35" t="s">
        <v>27</v>
      </c>
      <c r="B35" t="s">
        <v>84</v>
      </c>
      <c r="C35" t="s">
        <v>84</v>
      </c>
      <c r="D35" t="s">
        <v>84</v>
      </c>
      <c r="E35" t="s">
        <v>84</v>
      </c>
      <c r="F35" t="s">
        <v>84</v>
      </c>
      <c r="G35" t="s">
        <v>84</v>
      </c>
      <c r="H35" s="2" t="s">
        <v>84</v>
      </c>
      <c r="I35" t="s">
        <v>84</v>
      </c>
      <c r="J35" t="s">
        <v>84</v>
      </c>
      <c r="K35" t="s">
        <v>84</v>
      </c>
      <c r="L35" t="s">
        <v>84</v>
      </c>
      <c r="M35" t="s">
        <v>84</v>
      </c>
      <c r="N35" t="s">
        <v>84</v>
      </c>
      <c r="O35" t="s">
        <v>84</v>
      </c>
      <c r="P35" t="s">
        <v>84</v>
      </c>
      <c r="Q35" t="s">
        <v>84</v>
      </c>
    </row>
    <row r="36" spans="1:17" x14ac:dyDescent="0.35">
      <c r="A36" s="1" t="s">
        <v>28</v>
      </c>
      <c r="B36" t="s">
        <v>1955</v>
      </c>
      <c r="C36" t="s">
        <v>1930</v>
      </c>
      <c r="D36" t="s">
        <v>1912</v>
      </c>
      <c r="E36" t="s">
        <v>1839</v>
      </c>
      <c r="F36" t="s">
        <v>1870</v>
      </c>
      <c r="G36" t="s">
        <v>1677</v>
      </c>
      <c r="H36" s="2" t="s">
        <v>4207</v>
      </c>
      <c r="I36" t="s">
        <v>2296</v>
      </c>
      <c r="J36" t="s">
        <v>1644</v>
      </c>
      <c r="K36" t="s">
        <v>1855</v>
      </c>
      <c r="L36" t="s">
        <v>1886</v>
      </c>
      <c r="M36" t="s">
        <v>1717</v>
      </c>
      <c r="N36" t="s">
        <v>1731</v>
      </c>
      <c r="O36" t="s">
        <v>1748</v>
      </c>
      <c r="P36" t="s">
        <v>1819</v>
      </c>
      <c r="Q36" t="s">
        <v>1767</v>
      </c>
    </row>
    <row r="37" spans="1:17" x14ac:dyDescent="0.35">
      <c r="A37" s="1" t="s">
        <v>29</v>
      </c>
      <c r="B37" t="s">
        <v>1956</v>
      </c>
      <c r="C37" t="s">
        <v>1931</v>
      </c>
      <c r="D37" t="s">
        <v>1913</v>
      </c>
      <c r="E37" t="s">
        <v>1840</v>
      </c>
      <c r="F37" t="s">
        <v>1871</v>
      </c>
      <c r="G37" t="s">
        <v>1678</v>
      </c>
      <c r="H37" s="2" t="s">
        <v>3744</v>
      </c>
      <c r="I37" t="s">
        <v>2297</v>
      </c>
      <c r="J37" t="s">
        <v>1695</v>
      </c>
      <c r="K37" t="s">
        <v>1856</v>
      </c>
      <c r="L37" t="s">
        <v>1887</v>
      </c>
      <c r="M37" t="s">
        <v>1718</v>
      </c>
      <c r="N37" t="s">
        <v>1732</v>
      </c>
      <c r="O37" t="s">
        <v>1749</v>
      </c>
      <c r="P37" t="s">
        <v>1820</v>
      </c>
      <c r="Q37" t="s">
        <v>1768</v>
      </c>
    </row>
    <row r="38" spans="1:17" x14ac:dyDescent="0.35">
      <c r="A38" t="s">
        <v>30</v>
      </c>
      <c r="B38" t="s">
        <v>1957</v>
      </c>
      <c r="C38" t="s">
        <v>1932</v>
      </c>
      <c r="D38" t="s">
        <v>1914</v>
      </c>
      <c r="E38" t="s">
        <v>1841</v>
      </c>
      <c r="F38" t="s">
        <v>1872</v>
      </c>
      <c r="G38" t="s">
        <v>1679</v>
      </c>
      <c r="H38" s="2" t="s">
        <v>4208</v>
      </c>
      <c r="I38" t="s">
        <v>2298</v>
      </c>
      <c r="J38" t="s">
        <v>1696</v>
      </c>
      <c r="K38" t="s">
        <v>1857</v>
      </c>
      <c r="L38" t="s">
        <v>1888</v>
      </c>
      <c r="M38" t="s">
        <v>132</v>
      </c>
      <c r="N38" t="s">
        <v>118</v>
      </c>
      <c r="O38" t="s">
        <v>1750</v>
      </c>
      <c r="P38" t="s">
        <v>1821</v>
      </c>
      <c r="Q38" t="s">
        <v>1769</v>
      </c>
    </row>
    <row r="39" spans="1:17" x14ac:dyDescent="0.35">
      <c r="A39" t="s">
        <v>31</v>
      </c>
      <c r="B39" t="s">
        <v>1958</v>
      </c>
      <c r="C39" t="s">
        <v>1933</v>
      </c>
      <c r="D39" t="s">
        <v>1283</v>
      </c>
      <c r="E39" t="s">
        <v>614</v>
      </c>
      <c r="F39" t="s">
        <v>1144</v>
      </c>
      <c r="G39" t="s">
        <v>118</v>
      </c>
      <c r="H39" s="2" t="s">
        <v>1283</v>
      </c>
      <c r="I39" t="s">
        <v>118</v>
      </c>
      <c r="J39" t="s">
        <v>399</v>
      </c>
      <c r="K39" t="s">
        <v>552</v>
      </c>
      <c r="L39" t="s">
        <v>118</v>
      </c>
      <c r="M39" t="s">
        <v>118</v>
      </c>
      <c r="N39" t="s">
        <v>118</v>
      </c>
      <c r="O39" t="s">
        <v>118</v>
      </c>
      <c r="P39" t="s">
        <v>1822</v>
      </c>
      <c r="Q39" t="s">
        <v>118</v>
      </c>
    </row>
    <row r="40" spans="1:17" x14ac:dyDescent="0.35">
      <c r="A40" s="1" t="s">
        <v>32</v>
      </c>
      <c r="B40" t="s">
        <v>1959</v>
      </c>
      <c r="C40" t="s">
        <v>1934</v>
      </c>
      <c r="D40" t="s">
        <v>1915</v>
      </c>
      <c r="E40" t="s">
        <v>1842</v>
      </c>
      <c r="F40" t="s">
        <v>1873</v>
      </c>
      <c r="G40" t="s">
        <v>1680</v>
      </c>
      <c r="H40" s="2" t="s">
        <v>4209</v>
      </c>
      <c r="I40" t="s">
        <v>2299</v>
      </c>
      <c r="J40" t="s">
        <v>1697</v>
      </c>
      <c r="K40" t="s">
        <v>1858</v>
      </c>
      <c r="L40" t="s">
        <v>1889</v>
      </c>
      <c r="M40" t="s">
        <v>1719</v>
      </c>
      <c r="N40" t="s">
        <v>1733</v>
      </c>
      <c r="O40" t="s">
        <v>1751</v>
      </c>
      <c r="P40" t="s">
        <v>1823</v>
      </c>
      <c r="Q40" t="s">
        <v>1770</v>
      </c>
    </row>
    <row r="41" spans="1:17" x14ac:dyDescent="0.35">
      <c r="A41" s="1" t="s">
        <v>33</v>
      </c>
      <c r="B41" t="s">
        <v>923</v>
      </c>
      <c r="C41" t="s">
        <v>158</v>
      </c>
      <c r="D41" t="s">
        <v>170</v>
      </c>
      <c r="E41" t="s">
        <v>225</v>
      </c>
      <c r="F41" t="s">
        <v>118</v>
      </c>
      <c r="G41" t="s">
        <v>131</v>
      </c>
      <c r="H41" s="2" t="s">
        <v>170</v>
      </c>
      <c r="I41" t="s">
        <v>118</v>
      </c>
      <c r="J41" t="s">
        <v>170</v>
      </c>
      <c r="K41" t="s">
        <v>170</v>
      </c>
      <c r="L41" t="s">
        <v>131</v>
      </c>
      <c r="M41" t="s">
        <v>170</v>
      </c>
      <c r="N41" t="s">
        <v>118</v>
      </c>
      <c r="O41" t="s">
        <v>131</v>
      </c>
      <c r="P41" t="s">
        <v>124</v>
      </c>
      <c r="Q41" t="s">
        <v>170</v>
      </c>
    </row>
    <row r="42" spans="1:17" x14ac:dyDescent="0.35">
      <c r="A42" s="1" t="s">
        <v>34</v>
      </c>
      <c r="B42" t="s">
        <v>226</v>
      </c>
      <c r="C42" t="s">
        <v>210</v>
      </c>
      <c r="D42" t="s">
        <v>446</v>
      </c>
      <c r="E42" t="s">
        <v>136</v>
      </c>
      <c r="F42" t="s">
        <v>319</v>
      </c>
      <c r="G42" t="s">
        <v>306</v>
      </c>
      <c r="H42" s="2" t="s">
        <v>1067</v>
      </c>
      <c r="I42" t="s">
        <v>256</v>
      </c>
      <c r="J42" t="s">
        <v>446</v>
      </c>
      <c r="K42" t="s">
        <v>583</v>
      </c>
      <c r="L42" t="s">
        <v>198</v>
      </c>
      <c r="M42" t="s">
        <v>403</v>
      </c>
      <c r="N42" t="s">
        <v>1734</v>
      </c>
      <c r="O42" t="s">
        <v>172</v>
      </c>
      <c r="P42" t="s">
        <v>338</v>
      </c>
      <c r="Q42" t="s">
        <v>1269</v>
      </c>
    </row>
    <row r="43" spans="1:17" x14ac:dyDescent="0.35">
      <c r="A43" t="s">
        <v>35</v>
      </c>
      <c r="B43" t="s">
        <v>1322</v>
      </c>
      <c r="C43" t="s">
        <v>827</v>
      </c>
      <c r="D43" t="s">
        <v>404</v>
      </c>
      <c r="E43" t="s">
        <v>338</v>
      </c>
      <c r="F43" t="s">
        <v>962</v>
      </c>
      <c r="G43" t="s">
        <v>194</v>
      </c>
      <c r="H43" s="2" t="s">
        <v>210</v>
      </c>
      <c r="I43" t="s">
        <v>260</v>
      </c>
      <c r="J43" t="s">
        <v>1698</v>
      </c>
      <c r="K43" t="s">
        <v>924</v>
      </c>
      <c r="L43" t="s">
        <v>634</v>
      </c>
      <c r="M43" t="s">
        <v>419</v>
      </c>
      <c r="N43" t="s">
        <v>194</v>
      </c>
      <c r="O43" t="s">
        <v>257</v>
      </c>
      <c r="P43" t="s">
        <v>194</v>
      </c>
      <c r="Q43" t="s">
        <v>194</v>
      </c>
    </row>
    <row r="44" spans="1:17" x14ac:dyDescent="0.35">
      <c r="A44" t="s">
        <v>36</v>
      </c>
      <c r="B44" t="s">
        <v>1960</v>
      </c>
      <c r="C44" t="s">
        <v>1935</v>
      </c>
      <c r="D44" t="s">
        <v>710</v>
      </c>
      <c r="E44" t="s">
        <v>117</v>
      </c>
      <c r="F44" t="s">
        <v>1605</v>
      </c>
      <c r="G44" t="s">
        <v>1016</v>
      </c>
      <c r="H44" s="2" t="s">
        <v>1416</v>
      </c>
      <c r="I44" t="s">
        <v>987</v>
      </c>
      <c r="J44" t="s">
        <v>710</v>
      </c>
      <c r="K44" t="s">
        <v>1146</v>
      </c>
      <c r="L44" t="s">
        <v>645</v>
      </c>
      <c r="M44" t="s">
        <v>1022</v>
      </c>
      <c r="N44" t="s">
        <v>902</v>
      </c>
      <c r="O44" t="s">
        <v>420</v>
      </c>
      <c r="P44" t="s">
        <v>1000</v>
      </c>
      <c r="Q44" t="s">
        <v>153</v>
      </c>
    </row>
    <row r="45" spans="1:17" x14ac:dyDescent="0.35">
      <c r="A45" t="s">
        <v>37</v>
      </c>
      <c r="B45" t="s">
        <v>84</v>
      </c>
      <c r="C45" t="s">
        <v>84</v>
      </c>
      <c r="D45" t="s">
        <v>84</v>
      </c>
      <c r="E45" t="s">
        <v>84</v>
      </c>
      <c r="F45" t="s">
        <v>84</v>
      </c>
      <c r="G45" t="s">
        <v>84</v>
      </c>
      <c r="H45" s="2" t="s">
        <v>84</v>
      </c>
      <c r="I45" t="s">
        <v>84</v>
      </c>
      <c r="J45" t="s">
        <v>84</v>
      </c>
      <c r="K45" t="s">
        <v>84</v>
      </c>
      <c r="L45" t="s">
        <v>84</v>
      </c>
      <c r="M45" t="s">
        <v>84</v>
      </c>
      <c r="N45" t="s">
        <v>84</v>
      </c>
      <c r="O45" t="s">
        <v>84</v>
      </c>
      <c r="P45" t="s">
        <v>84</v>
      </c>
      <c r="Q45" t="s">
        <v>84</v>
      </c>
    </row>
    <row r="46" spans="1:17" x14ac:dyDescent="0.35">
      <c r="A46" s="1" t="s">
        <v>38</v>
      </c>
      <c r="B46" t="s">
        <v>1961</v>
      </c>
      <c r="C46" t="s">
        <v>1785</v>
      </c>
      <c r="D46" t="s">
        <v>1916</v>
      </c>
      <c r="E46" t="s">
        <v>1843</v>
      </c>
      <c r="F46" t="s">
        <v>1874</v>
      </c>
      <c r="G46" t="s">
        <v>1681</v>
      </c>
      <c r="H46" s="2" t="s">
        <v>4210</v>
      </c>
      <c r="I46" t="s">
        <v>294</v>
      </c>
      <c r="J46" t="s">
        <v>1699</v>
      </c>
      <c r="K46" t="s">
        <v>1859</v>
      </c>
      <c r="L46" t="s">
        <v>1890</v>
      </c>
      <c r="M46" t="s">
        <v>1720</v>
      </c>
      <c r="N46" t="s">
        <v>1735</v>
      </c>
      <c r="O46" t="s">
        <v>1752</v>
      </c>
      <c r="P46" t="s">
        <v>1824</v>
      </c>
      <c r="Q46" t="s">
        <v>1771</v>
      </c>
    </row>
    <row r="47" spans="1:17" x14ac:dyDescent="0.35">
      <c r="A47" s="1" t="s">
        <v>39</v>
      </c>
      <c r="B47" t="s">
        <v>1962</v>
      </c>
      <c r="C47" t="s">
        <v>248</v>
      </c>
      <c r="D47" t="s">
        <v>1917</v>
      </c>
      <c r="E47" t="s">
        <v>846</v>
      </c>
      <c r="F47" t="s">
        <v>1875</v>
      </c>
      <c r="G47" t="s">
        <v>417</v>
      </c>
      <c r="H47" s="2" t="s">
        <v>1553</v>
      </c>
      <c r="I47" t="s">
        <v>1325</v>
      </c>
      <c r="J47" t="s">
        <v>162</v>
      </c>
      <c r="K47" t="s">
        <v>422</v>
      </c>
      <c r="L47" t="s">
        <v>1891</v>
      </c>
      <c r="M47" t="s">
        <v>916</v>
      </c>
      <c r="N47" t="s">
        <v>678</v>
      </c>
      <c r="O47" t="s">
        <v>1676</v>
      </c>
      <c r="P47" t="s">
        <v>814</v>
      </c>
      <c r="Q47" t="s">
        <v>993</v>
      </c>
    </row>
    <row r="48" spans="1:17" x14ac:dyDescent="0.35">
      <c r="A48" t="s">
        <v>40</v>
      </c>
      <c r="B48" t="s">
        <v>819</v>
      </c>
      <c r="C48" t="s">
        <v>249</v>
      </c>
      <c r="D48" t="s">
        <v>199</v>
      </c>
      <c r="E48" t="s">
        <v>556</v>
      </c>
      <c r="F48" t="s">
        <v>988</v>
      </c>
      <c r="G48" t="s">
        <v>1682</v>
      </c>
      <c r="H48" s="2" t="s">
        <v>656</v>
      </c>
      <c r="I48" t="s">
        <v>988</v>
      </c>
      <c r="J48" t="s">
        <v>736</v>
      </c>
      <c r="K48" t="s">
        <v>988</v>
      </c>
      <c r="L48" t="s">
        <v>201</v>
      </c>
      <c r="M48" t="s">
        <v>194</v>
      </c>
      <c r="N48" t="s">
        <v>607</v>
      </c>
      <c r="O48" t="s">
        <v>1184</v>
      </c>
      <c r="P48" t="s">
        <v>1825</v>
      </c>
      <c r="Q48" t="s">
        <v>1772</v>
      </c>
    </row>
    <row r="49" spans="1:17" x14ac:dyDescent="0.35">
      <c r="A49" t="s">
        <v>41</v>
      </c>
      <c r="B49" t="s">
        <v>1963</v>
      </c>
      <c r="C49" t="s">
        <v>1786</v>
      </c>
      <c r="D49" t="s">
        <v>1918</v>
      </c>
      <c r="E49" t="s">
        <v>1844</v>
      </c>
      <c r="F49" t="s">
        <v>1230</v>
      </c>
      <c r="G49" t="s">
        <v>1683</v>
      </c>
      <c r="H49" s="2" t="s">
        <v>4211</v>
      </c>
      <c r="I49" t="s">
        <v>2300</v>
      </c>
      <c r="J49" t="s">
        <v>1700</v>
      </c>
      <c r="K49" t="s">
        <v>1860</v>
      </c>
      <c r="L49" t="s">
        <v>1892</v>
      </c>
      <c r="M49" t="s">
        <v>1721</v>
      </c>
      <c r="N49" t="s">
        <v>1736</v>
      </c>
      <c r="O49" t="s">
        <v>1753</v>
      </c>
      <c r="P49" t="s">
        <v>1826</v>
      </c>
      <c r="Q49" t="s">
        <v>1773</v>
      </c>
    </row>
    <row r="50" spans="1:17" x14ac:dyDescent="0.35">
      <c r="A50" t="s">
        <v>42</v>
      </c>
      <c r="B50" t="s">
        <v>1035</v>
      </c>
      <c r="C50" t="s">
        <v>1783</v>
      </c>
      <c r="D50" t="s">
        <v>118</v>
      </c>
      <c r="E50" t="s">
        <v>118</v>
      </c>
      <c r="F50" t="s">
        <v>118</v>
      </c>
      <c r="G50" t="s">
        <v>118</v>
      </c>
      <c r="H50" s="2" t="s">
        <v>118</v>
      </c>
      <c r="I50" t="s">
        <v>118</v>
      </c>
      <c r="J50" t="s">
        <v>118</v>
      </c>
      <c r="K50" t="s">
        <v>118</v>
      </c>
      <c r="L50" t="s">
        <v>688</v>
      </c>
      <c r="M50" t="s">
        <v>118</v>
      </c>
      <c r="N50" t="s">
        <v>118</v>
      </c>
      <c r="O50" t="s">
        <v>118</v>
      </c>
      <c r="P50" t="s">
        <v>118</v>
      </c>
      <c r="Q50" t="s">
        <v>118</v>
      </c>
    </row>
    <row r="51" spans="1:17" x14ac:dyDescent="0.35">
      <c r="A51" t="s">
        <v>43</v>
      </c>
      <c r="B51" t="s">
        <v>84</v>
      </c>
      <c r="C51" t="s">
        <v>84</v>
      </c>
      <c r="D51" t="s">
        <v>84</v>
      </c>
      <c r="E51" t="s">
        <v>84</v>
      </c>
      <c r="F51" t="s">
        <v>84</v>
      </c>
      <c r="G51" t="s">
        <v>84</v>
      </c>
      <c r="H51" s="2" t="s">
        <v>84</v>
      </c>
      <c r="I51" t="s">
        <v>84</v>
      </c>
      <c r="J51" t="s">
        <v>84</v>
      </c>
      <c r="K51" t="s">
        <v>84</v>
      </c>
      <c r="L51" t="s">
        <v>84</v>
      </c>
      <c r="M51" t="s">
        <v>84</v>
      </c>
      <c r="N51" t="s">
        <v>84</v>
      </c>
      <c r="O51" t="s">
        <v>84</v>
      </c>
      <c r="P51" t="s">
        <v>84</v>
      </c>
      <c r="Q51" t="s">
        <v>84</v>
      </c>
    </row>
    <row r="52" spans="1:17" x14ac:dyDescent="0.35">
      <c r="A52" t="s">
        <v>44</v>
      </c>
      <c r="B52" t="s">
        <v>1964</v>
      </c>
      <c r="C52" t="s">
        <v>1936</v>
      </c>
      <c r="D52" t="s">
        <v>1919</v>
      </c>
      <c r="E52" t="s">
        <v>1845</v>
      </c>
      <c r="F52" t="s">
        <v>1876</v>
      </c>
      <c r="G52" t="s">
        <v>1684</v>
      </c>
      <c r="H52" s="2" t="s">
        <v>4212</v>
      </c>
      <c r="I52" t="s">
        <v>1111</v>
      </c>
      <c r="J52" t="s">
        <v>1701</v>
      </c>
      <c r="K52" t="s">
        <v>1861</v>
      </c>
      <c r="L52" t="s">
        <v>1893</v>
      </c>
      <c r="M52" t="s">
        <v>1722</v>
      </c>
      <c r="N52" t="s">
        <v>1737</v>
      </c>
      <c r="O52" t="s">
        <v>1754</v>
      </c>
      <c r="P52" t="s">
        <v>1827</v>
      </c>
      <c r="Q52" t="s">
        <v>1774</v>
      </c>
    </row>
    <row r="53" spans="1:17" x14ac:dyDescent="0.35">
      <c r="A53" t="s">
        <v>45</v>
      </c>
      <c r="B53" t="s">
        <v>1965</v>
      </c>
      <c r="C53" t="s">
        <v>1787</v>
      </c>
      <c r="D53" t="s">
        <v>1920</v>
      </c>
      <c r="E53" t="s">
        <v>1846</v>
      </c>
      <c r="F53" t="s">
        <v>1877</v>
      </c>
      <c r="G53" t="s">
        <v>1685</v>
      </c>
      <c r="H53" s="2" t="s">
        <v>1810</v>
      </c>
      <c r="I53" t="s">
        <v>2301</v>
      </c>
      <c r="J53" t="s">
        <v>1702</v>
      </c>
      <c r="K53" t="s">
        <v>1711</v>
      </c>
      <c r="L53" t="s">
        <v>1894</v>
      </c>
      <c r="M53" t="s">
        <v>1723</v>
      </c>
      <c r="N53" t="s">
        <v>1738</v>
      </c>
      <c r="O53" t="s">
        <v>1755</v>
      </c>
      <c r="P53" t="s">
        <v>1828</v>
      </c>
      <c r="Q53" t="s">
        <v>1775</v>
      </c>
    </row>
    <row r="54" spans="1:17" x14ac:dyDescent="0.35">
      <c r="A54" t="s">
        <v>46</v>
      </c>
      <c r="B54" t="s">
        <v>1966</v>
      </c>
      <c r="C54" t="s">
        <v>1937</v>
      </c>
      <c r="D54" t="s">
        <v>1921</v>
      </c>
      <c r="E54" t="s">
        <v>1847</v>
      </c>
      <c r="F54" t="s">
        <v>1878</v>
      </c>
      <c r="G54" t="s">
        <v>629</v>
      </c>
      <c r="H54" s="2" t="s">
        <v>2919</v>
      </c>
      <c r="I54" t="s">
        <v>2302</v>
      </c>
      <c r="J54" t="s">
        <v>1703</v>
      </c>
      <c r="K54" t="s">
        <v>373</v>
      </c>
      <c r="L54" t="s">
        <v>1895</v>
      </c>
      <c r="M54" t="s">
        <v>1603</v>
      </c>
      <c r="N54" t="s">
        <v>1739</v>
      </c>
      <c r="O54" t="s">
        <v>1756</v>
      </c>
      <c r="P54" t="s">
        <v>1829</v>
      </c>
      <c r="Q54" t="s">
        <v>1776</v>
      </c>
    </row>
    <row r="55" spans="1:17" x14ac:dyDescent="0.35">
      <c r="A55" t="s">
        <v>47</v>
      </c>
      <c r="B55" t="s">
        <v>1967</v>
      </c>
      <c r="C55" t="s">
        <v>1938</v>
      </c>
      <c r="D55" t="s">
        <v>1922</v>
      </c>
      <c r="E55" t="s">
        <v>1848</v>
      </c>
      <c r="F55" t="s">
        <v>1879</v>
      </c>
      <c r="G55" t="s">
        <v>1686</v>
      </c>
      <c r="H55" s="2" t="s">
        <v>1280</v>
      </c>
      <c r="I55" t="s">
        <v>2303</v>
      </c>
      <c r="J55" t="s">
        <v>130</v>
      </c>
      <c r="K55" t="s">
        <v>1862</v>
      </c>
      <c r="L55" t="s">
        <v>1896</v>
      </c>
      <c r="M55" t="s">
        <v>1724</v>
      </c>
      <c r="N55" t="s">
        <v>1740</v>
      </c>
      <c r="O55" t="s">
        <v>1757</v>
      </c>
      <c r="P55" t="s">
        <v>1830</v>
      </c>
      <c r="Q55" t="s">
        <v>1777</v>
      </c>
    </row>
    <row r="56" spans="1:17" x14ac:dyDescent="0.35">
      <c r="A56" s="2" t="s">
        <v>48</v>
      </c>
      <c r="B56" t="s">
        <v>1955</v>
      </c>
      <c r="C56" t="s">
        <v>1930</v>
      </c>
      <c r="D56" t="s">
        <v>1912</v>
      </c>
      <c r="E56" t="s">
        <v>1839</v>
      </c>
      <c r="F56" t="s">
        <v>1870</v>
      </c>
      <c r="G56" t="s">
        <v>1677</v>
      </c>
      <c r="H56" s="2" t="s">
        <v>4207</v>
      </c>
      <c r="I56" t="s">
        <v>2296</v>
      </c>
      <c r="J56" t="s">
        <v>1644</v>
      </c>
      <c r="K56" t="s">
        <v>1855</v>
      </c>
      <c r="L56" t="s">
        <v>1886</v>
      </c>
      <c r="M56" t="s">
        <v>1717</v>
      </c>
      <c r="N56" t="s">
        <v>1731</v>
      </c>
      <c r="O56" t="s">
        <v>1748</v>
      </c>
      <c r="P56" t="s">
        <v>1819</v>
      </c>
      <c r="Q56" t="s">
        <v>1767</v>
      </c>
    </row>
    <row r="57" spans="1:17" x14ac:dyDescent="0.35">
      <c r="A57" t="s">
        <v>49</v>
      </c>
      <c r="B57" t="s">
        <v>407</v>
      </c>
      <c r="C57" t="s">
        <v>1788</v>
      </c>
      <c r="D57" t="s">
        <v>595</v>
      </c>
      <c r="E57" t="s">
        <v>313</v>
      </c>
      <c r="F57" t="s">
        <v>334</v>
      </c>
      <c r="G57" t="s">
        <v>204</v>
      </c>
      <c r="H57" s="2" t="s">
        <v>407</v>
      </c>
      <c r="I57" t="s">
        <v>552</v>
      </c>
      <c r="J57" t="s">
        <v>1704</v>
      </c>
      <c r="K57" t="s">
        <v>1664</v>
      </c>
      <c r="L57" t="s">
        <v>431</v>
      </c>
      <c r="M57" t="s">
        <v>143</v>
      </c>
      <c r="N57" t="s">
        <v>194</v>
      </c>
      <c r="O57" t="s">
        <v>1022</v>
      </c>
      <c r="P57" t="s">
        <v>1831</v>
      </c>
      <c r="Q57" t="s">
        <v>1161</v>
      </c>
    </row>
    <row r="58" spans="1:17" x14ac:dyDescent="0.35">
      <c r="A58" t="s">
        <v>50</v>
      </c>
      <c r="B58" t="s">
        <v>499</v>
      </c>
      <c r="C58" t="s">
        <v>1789</v>
      </c>
      <c r="D58" t="s">
        <v>1586</v>
      </c>
      <c r="E58" t="s">
        <v>728</v>
      </c>
      <c r="F58" t="s">
        <v>450</v>
      </c>
      <c r="G58" t="s">
        <v>1687</v>
      </c>
      <c r="H58" s="2" t="s">
        <v>881</v>
      </c>
      <c r="I58" t="s">
        <v>2304</v>
      </c>
      <c r="J58" t="s">
        <v>1705</v>
      </c>
      <c r="K58" t="s">
        <v>1712</v>
      </c>
      <c r="L58" t="s">
        <v>1648</v>
      </c>
      <c r="M58" t="s">
        <v>703</v>
      </c>
      <c r="N58" t="s">
        <v>235</v>
      </c>
      <c r="O58" t="s">
        <v>1758</v>
      </c>
      <c r="P58" t="s">
        <v>194</v>
      </c>
      <c r="Q58" t="s">
        <v>153</v>
      </c>
    </row>
    <row r="59" spans="1:17" x14ac:dyDescent="0.35">
      <c r="A59" t="s">
        <v>51</v>
      </c>
      <c r="B59" t="s">
        <v>1228</v>
      </c>
      <c r="C59" t="s">
        <v>668</v>
      </c>
      <c r="D59" t="s">
        <v>1796</v>
      </c>
      <c r="E59" t="s">
        <v>117</v>
      </c>
      <c r="F59" t="s">
        <v>1057</v>
      </c>
      <c r="G59" t="s">
        <v>987</v>
      </c>
      <c r="H59" s="2" t="s">
        <v>323</v>
      </c>
      <c r="I59" t="s">
        <v>152</v>
      </c>
      <c r="J59" t="s">
        <v>695</v>
      </c>
      <c r="K59" t="s">
        <v>462</v>
      </c>
      <c r="L59" t="s">
        <v>420</v>
      </c>
      <c r="M59" t="s">
        <v>126</v>
      </c>
      <c r="N59" t="s">
        <v>1595</v>
      </c>
      <c r="O59" t="s">
        <v>197</v>
      </c>
      <c r="P59" t="s">
        <v>774</v>
      </c>
      <c r="Q59" t="s">
        <v>213</v>
      </c>
    </row>
    <row r="60" spans="1:17" x14ac:dyDescent="0.35">
      <c r="A60" t="s">
        <v>52</v>
      </c>
      <c r="B60" t="s">
        <v>814</v>
      </c>
      <c r="C60" t="s">
        <v>1790</v>
      </c>
      <c r="D60" t="s">
        <v>1517</v>
      </c>
      <c r="E60" t="s">
        <v>197</v>
      </c>
      <c r="F60" t="s">
        <v>262</v>
      </c>
      <c r="G60" t="s">
        <v>182</v>
      </c>
      <c r="H60" s="2" t="s">
        <v>1811</v>
      </c>
      <c r="I60" t="s">
        <v>1593</v>
      </c>
      <c r="J60" t="s">
        <v>118</v>
      </c>
      <c r="K60" t="s">
        <v>461</v>
      </c>
      <c r="L60" t="s">
        <v>334</v>
      </c>
      <c r="M60" t="s">
        <v>994</v>
      </c>
      <c r="N60" t="s">
        <v>153</v>
      </c>
      <c r="O60" t="s">
        <v>1000</v>
      </c>
      <c r="P60" t="s">
        <v>194</v>
      </c>
      <c r="Q60" t="s">
        <v>1161</v>
      </c>
    </row>
    <row r="61" spans="1:17" x14ac:dyDescent="0.35">
      <c r="A61" s="1" t="s">
        <v>53</v>
      </c>
      <c r="B61" t="s">
        <v>457</v>
      </c>
      <c r="C61" t="s">
        <v>385</v>
      </c>
      <c r="D61" t="s">
        <v>405</v>
      </c>
      <c r="E61" t="s">
        <v>499</v>
      </c>
      <c r="F61" t="s">
        <v>721</v>
      </c>
      <c r="G61" t="s">
        <v>839</v>
      </c>
      <c r="H61" s="2" t="s">
        <v>872</v>
      </c>
      <c r="I61" t="s">
        <v>431</v>
      </c>
      <c r="J61" t="s">
        <v>417</v>
      </c>
      <c r="K61" t="s">
        <v>895</v>
      </c>
      <c r="L61" t="s">
        <v>461</v>
      </c>
      <c r="M61" t="s">
        <v>719</v>
      </c>
      <c r="N61" t="s">
        <v>1503</v>
      </c>
      <c r="O61" t="s">
        <v>139</v>
      </c>
      <c r="P61" t="s">
        <v>183</v>
      </c>
      <c r="Q61" t="s">
        <v>818</v>
      </c>
    </row>
    <row r="62" spans="1:17" x14ac:dyDescent="0.35">
      <c r="A62" t="s">
        <v>54</v>
      </c>
      <c r="B62" t="s">
        <v>1968</v>
      </c>
      <c r="C62" t="s">
        <v>1939</v>
      </c>
      <c r="D62" t="s">
        <v>1923</v>
      </c>
      <c r="E62" t="s">
        <v>1849</v>
      </c>
      <c r="F62" t="s">
        <v>1880</v>
      </c>
      <c r="G62" t="s">
        <v>1688</v>
      </c>
      <c r="H62" s="2" t="s">
        <v>4213</v>
      </c>
      <c r="I62" t="s">
        <v>2305</v>
      </c>
      <c r="J62" t="s">
        <v>1706</v>
      </c>
      <c r="K62" t="s">
        <v>1863</v>
      </c>
      <c r="L62" t="s">
        <v>1897</v>
      </c>
      <c r="M62" t="s">
        <v>1725</v>
      </c>
      <c r="N62" t="s">
        <v>1741</v>
      </c>
      <c r="O62" t="s">
        <v>1759</v>
      </c>
      <c r="P62" t="s">
        <v>1832</v>
      </c>
      <c r="Q62" t="s">
        <v>1778</v>
      </c>
    </row>
    <row r="63" spans="1:17" x14ac:dyDescent="0.35">
      <c r="A63" t="s">
        <v>55</v>
      </c>
      <c r="B63" t="s">
        <v>1969</v>
      </c>
      <c r="C63" t="s">
        <v>1791</v>
      </c>
      <c r="D63" t="s">
        <v>1924</v>
      </c>
      <c r="E63" t="s">
        <v>1850</v>
      </c>
      <c r="F63" t="s">
        <v>1881</v>
      </c>
      <c r="G63" t="s">
        <v>1689</v>
      </c>
      <c r="H63" s="2" t="s">
        <v>1812</v>
      </c>
      <c r="I63" t="s">
        <v>2306</v>
      </c>
      <c r="J63" t="s">
        <v>1707</v>
      </c>
      <c r="K63" t="s">
        <v>1713</v>
      </c>
      <c r="L63" t="s">
        <v>1898</v>
      </c>
      <c r="M63" t="s">
        <v>1726</v>
      </c>
      <c r="N63" t="s">
        <v>1742</v>
      </c>
      <c r="O63" t="s">
        <v>1760</v>
      </c>
      <c r="P63" t="s">
        <v>1833</v>
      </c>
      <c r="Q63" t="s">
        <v>1779</v>
      </c>
    </row>
    <row r="64" spans="1:17" x14ac:dyDescent="0.35">
      <c r="A64" t="s">
        <v>56</v>
      </c>
      <c r="B64" t="s">
        <v>1970</v>
      </c>
      <c r="C64" t="s">
        <v>1940</v>
      </c>
      <c r="D64" t="s">
        <v>1925</v>
      </c>
      <c r="E64" t="s">
        <v>1851</v>
      </c>
      <c r="F64" t="s">
        <v>1882</v>
      </c>
      <c r="G64" t="s">
        <v>1690</v>
      </c>
      <c r="H64" s="2" t="s">
        <v>4214</v>
      </c>
      <c r="I64" t="s">
        <v>2307</v>
      </c>
      <c r="J64" t="s">
        <v>1708</v>
      </c>
      <c r="K64" t="s">
        <v>1864</v>
      </c>
      <c r="L64" t="s">
        <v>1899</v>
      </c>
      <c r="M64" t="s">
        <v>1727</v>
      </c>
      <c r="N64" t="s">
        <v>1743</v>
      </c>
      <c r="O64" t="s">
        <v>1761</v>
      </c>
      <c r="P64" t="s">
        <v>1834</v>
      </c>
      <c r="Q64" t="s">
        <v>1780</v>
      </c>
    </row>
    <row r="65" spans="1:17" x14ac:dyDescent="0.35">
      <c r="A65" t="s">
        <v>57</v>
      </c>
      <c r="B65" t="s">
        <v>1971</v>
      </c>
      <c r="C65" t="s">
        <v>1941</v>
      </c>
      <c r="D65" t="s">
        <v>1926</v>
      </c>
      <c r="E65" t="s">
        <v>1852</v>
      </c>
      <c r="F65" t="s">
        <v>1883</v>
      </c>
      <c r="G65" t="s">
        <v>1691</v>
      </c>
      <c r="H65" s="2" t="s">
        <v>1813</v>
      </c>
      <c r="I65" t="s">
        <v>2308</v>
      </c>
      <c r="J65" t="s">
        <v>118</v>
      </c>
      <c r="K65" t="s">
        <v>1865</v>
      </c>
      <c r="L65" t="s">
        <v>1900</v>
      </c>
      <c r="M65" t="s">
        <v>1728</v>
      </c>
      <c r="N65" t="s">
        <v>1744</v>
      </c>
      <c r="O65" t="s">
        <v>1762</v>
      </c>
      <c r="P65" t="s">
        <v>1835</v>
      </c>
      <c r="Q65" t="s">
        <v>1781</v>
      </c>
    </row>
    <row r="66" spans="1:17" x14ac:dyDescent="0.35">
      <c r="A66" t="s">
        <v>58</v>
      </c>
      <c r="B66" t="s">
        <v>1959</v>
      </c>
      <c r="C66" t="s">
        <v>1934</v>
      </c>
      <c r="D66" t="s">
        <v>1915</v>
      </c>
      <c r="E66" t="s">
        <v>1842</v>
      </c>
      <c r="F66" t="s">
        <v>1873</v>
      </c>
      <c r="G66" t="s">
        <v>1680</v>
      </c>
      <c r="H66" s="2" t="s">
        <v>4209</v>
      </c>
      <c r="I66" t="s">
        <v>2299</v>
      </c>
      <c r="J66" t="s">
        <v>1697</v>
      </c>
      <c r="K66" t="s">
        <v>1858</v>
      </c>
      <c r="L66" t="s">
        <v>1889</v>
      </c>
      <c r="M66" t="s">
        <v>1719</v>
      </c>
      <c r="N66" t="s">
        <v>1733</v>
      </c>
      <c r="O66" t="s">
        <v>1751</v>
      </c>
      <c r="P66" t="s">
        <v>1823</v>
      </c>
      <c r="Q66" t="s">
        <v>1770</v>
      </c>
    </row>
    <row r="67" spans="1:17" x14ac:dyDescent="0.35">
      <c r="A67" t="s">
        <v>59</v>
      </c>
      <c r="B67" t="s">
        <v>127</v>
      </c>
      <c r="C67" t="s">
        <v>118</v>
      </c>
      <c r="D67" t="s">
        <v>118</v>
      </c>
      <c r="E67" t="s">
        <v>118</v>
      </c>
      <c r="F67" t="s">
        <v>118</v>
      </c>
      <c r="G67" t="s">
        <v>127</v>
      </c>
      <c r="H67" s="2" t="s">
        <v>118</v>
      </c>
      <c r="I67" t="s">
        <v>118</v>
      </c>
      <c r="J67" t="s">
        <v>118</v>
      </c>
      <c r="K67" t="s">
        <v>118</v>
      </c>
      <c r="L67" t="s">
        <v>118</v>
      </c>
      <c r="M67" t="s">
        <v>118</v>
      </c>
      <c r="N67" t="s">
        <v>118</v>
      </c>
      <c r="O67" t="s">
        <v>118</v>
      </c>
      <c r="P67" t="s">
        <v>118</v>
      </c>
      <c r="Q67" t="s">
        <v>118</v>
      </c>
    </row>
    <row r="68" spans="1:17" x14ac:dyDescent="0.35">
      <c r="A68" t="s">
        <v>60</v>
      </c>
      <c r="B68" t="s">
        <v>1340</v>
      </c>
      <c r="C68" t="s">
        <v>1792</v>
      </c>
      <c r="D68" t="s">
        <v>118</v>
      </c>
      <c r="E68" t="s">
        <v>118</v>
      </c>
      <c r="F68" t="s">
        <v>118</v>
      </c>
      <c r="G68" t="s">
        <v>118</v>
      </c>
      <c r="H68" s="2" t="s">
        <v>118</v>
      </c>
      <c r="I68" t="s">
        <v>118</v>
      </c>
      <c r="J68" t="s">
        <v>118</v>
      </c>
      <c r="K68" t="s">
        <v>118</v>
      </c>
      <c r="L68" t="s">
        <v>118</v>
      </c>
      <c r="M68" t="s">
        <v>118</v>
      </c>
      <c r="N68" t="s">
        <v>118</v>
      </c>
      <c r="O68" t="s">
        <v>118</v>
      </c>
      <c r="P68" t="s">
        <v>118</v>
      </c>
      <c r="Q68" t="s">
        <v>118</v>
      </c>
    </row>
    <row r="69" spans="1:17" x14ac:dyDescent="0.35">
      <c r="A69" t="s">
        <v>61</v>
      </c>
      <c r="B69" t="s">
        <v>1798</v>
      </c>
      <c r="C69" t="s">
        <v>1793</v>
      </c>
      <c r="D69" t="s">
        <v>118</v>
      </c>
      <c r="E69" t="s">
        <v>118</v>
      </c>
      <c r="F69" t="s">
        <v>118</v>
      </c>
      <c r="G69" t="s">
        <v>118</v>
      </c>
      <c r="H69" s="2" t="s">
        <v>118</v>
      </c>
      <c r="I69" t="s">
        <v>118</v>
      </c>
      <c r="J69" t="s">
        <v>118</v>
      </c>
      <c r="K69" t="s">
        <v>118</v>
      </c>
      <c r="L69" t="s">
        <v>118</v>
      </c>
      <c r="M69" t="s">
        <v>118</v>
      </c>
      <c r="N69" t="s">
        <v>118</v>
      </c>
      <c r="O69" t="s">
        <v>118</v>
      </c>
      <c r="P69" t="s">
        <v>118</v>
      </c>
      <c r="Q69" t="s">
        <v>118</v>
      </c>
    </row>
    <row r="70" spans="1:17" x14ac:dyDescent="0.35">
      <c r="A70" t="s">
        <v>62</v>
      </c>
      <c r="B70" t="s">
        <v>1972</v>
      </c>
      <c r="C70" t="s">
        <v>1794</v>
      </c>
      <c r="D70" t="s">
        <v>118</v>
      </c>
      <c r="E70" t="s">
        <v>118</v>
      </c>
      <c r="F70" t="s">
        <v>118</v>
      </c>
      <c r="G70" t="s">
        <v>118</v>
      </c>
      <c r="H70" s="2" t="s">
        <v>118</v>
      </c>
      <c r="I70" t="s">
        <v>118</v>
      </c>
      <c r="J70" t="s">
        <v>118</v>
      </c>
      <c r="K70" t="s">
        <v>118</v>
      </c>
      <c r="L70" t="s">
        <v>118</v>
      </c>
      <c r="M70" t="s">
        <v>118</v>
      </c>
      <c r="N70" t="s">
        <v>118</v>
      </c>
      <c r="O70" t="s">
        <v>118</v>
      </c>
      <c r="P70" t="s">
        <v>118</v>
      </c>
      <c r="Q70" t="s">
        <v>118</v>
      </c>
    </row>
    <row r="71" spans="1:17" x14ac:dyDescent="0.35">
      <c r="A71" t="s">
        <v>63</v>
      </c>
      <c r="B71" t="s">
        <v>1973</v>
      </c>
      <c r="C71" t="s">
        <v>1795</v>
      </c>
      <c r="D71" t="s">
        <v>118</v>
      </c>
      <c r="E71" t="s">
        <v>118</v>
      </c>
      <c r="F71" t="s">
        <v>118</v>
      </c>
      <c r="G71" t="s">
        <v>209</v>
      </c>
      <c r="H71" s="2" t="s">
        <v>118</v>
      </c>
      <c r="I71" t="s">
        <v>118</v>
      </c>
      <c r="J71" t="s">
        <v>118</v>
      </c>
      <c r="K71" t="s">
        <v>118</v>
      </c>
      <c r="L71" t="s">
        <v>118</v>
      </c>
      <c r="M71" t="s">
        <v>118</v>
      </c>
      <c r="N71" t="s">
        <v>118</v>
      </c>
      <c r="O71" t="s">
        <v>118</v>
      </c>
      <c r="P71" t="s">
        <v>118</v>
      </c>
      <c r="Q71" t="s">
        <v>118</v>
      </c>
    </row>
    <row r="72" spans="1:17" x14ac:dyDescent="0.35">
      <c r="A72" t="s">
        <v>64</v>
      </c>
      <c r="B72" t="s">
        <v>1799</v>
      </c>
      <c r="C72" t="s">
        <v>1796</v>
      </c>
      <c r="D72" t="s">
        <v>118</v>
      </c>
      <c r="E72" t="s">
        <v>118</v>
      </c>
      <c r="F72" t="s">
        <v>118</v>
      </c>
      <c r="G72" t="s">
        <v>118</v>
      </c>
      <c r="H72" s="2" t="s">
        <v>118</v>
      </c>
      <c r="I72" t="s">
        <v>118</v>
      </c>
      <c r="J72" t="s">
        <v>118</v>
      </c>
      <c r="K72" t="s">
        <v>118</v>
      </c>
      <c r="L72" t="s">
        <v>118</v>
      </c>
      <c r="M72" t="s">
        <v>118</v>
      </c>
      <c r="N72" t="s">
        <v>118</v>
      </c>
      <c r="O72" t="s">
        <v>118</v>
      </c>
      <c r="P72" t="s">
        <v>118</v>
      </c>
      <c r="Q72" t="s">
        <v>118</v>
      </c>
    </row>
    <row r="73" spans="1:17" x14ac:dyDescent="0.35">
      <c r="A73" t="s">
        <v>65</v>
      </c>
      <c r="B73" t="s">
        <v>1800</v>
      </c>
      <c r="C73" t="s">
        <v>333</v>
      </c>
      <c r="D73" t="s">
        <v>118</v>
      </c>
      <c r="E73" t="s">
        <v>118</v>
      </c>
      <c r="F73" t="s">
        <v>118</v>
      </c>
      <c r="G73" t="s">
        <v>118</v>
      </c>
      <c r="H73" s="2" t="s">
        <v>118</v>
      </c>
      <c r="I73" t="s">
        <v>118</v>
      </c>
      <c r="J73" t="s">
        <v>118</v>
      </c>
      <c r="K73" t="s">
        <v>118</v>
      </c>
      <c r="L73" t="s">
        <v>118</v>
      </c>
      <c r="M73" t="s">
        <v>118</v>
      </c>
      <c r="N73" t="s">
        <v>118</v>
      </c>
      <c r="O73" t="s">
        <v>118</v>
      </c>
      <c r="P73" t="s">
        <v>118</v>
      </c>
      <c r="Q73" t="s">
        <v>118</v>
      </c>
    </row>
    <row r="74" spans="1:17" x14ac:dyDescent="0.35">
      <c r="A74" t="s">
        <v>66</v>
      </c>
      <c r="B74" t="s">
        <v>1801</v>
      </c>
      <c r="C74" t="s">
        <v>1797</v>
      </c>
      <c r="D74" t="s">
        <v>118</v>
      </c>
      <c r="E74" t="s">
        <v>118</v>
      </c>
      <c r="F74" t="s">
        <v>118</v>
      </c>
      <c r="G74" t="s">
        <v>118</v>
      </c>
      <c r="H74" s="2" t="s">
        <v>118</v>
      </c>
      <c r="I74" t="s">
        <v>118</v>
      </c>
      <c r="J74" t="s">
        <v>118</v>
      </c>
      <c r="K74" t="s">
        <v>118</v>
      </c>
      <c r="L74" t="s">
        <v>118</v>
      </c>
      <c r="M74" t="s">
        <v>118</v>
      </c>
      <c r="N74" t="s">
        <v>118</v>
      </c>
      <c r="O74" t="s">
        <v>118</v>
      </c>
      <c r="P74" t="s">
        <v>118</v>
      </c>
      <c r="Q74" t="s">
        <v>118</v>
      </c>
    </row>
    <row r="75" spans="1:17" x14ac:dyDescent="0.35">
      <c r="A75" t="s">
        <v>67</v>
      </c>
      <c r="B75" t="s">
        <v>1802</v>
      </c>
      <c r="C75" t="s">
        <v>118</v>
      </c>
      <c r="D75" t="s">
        <v>118</v>
      </c>
      <c r="E75" t="s">
        <v>118</v>
      </c>
      <c r="F75" t="s">
        <v>118</v>
      </c>
      <c r="G75" t="s">
        <v>118</v>
      </c>
      <c r="H75" s="2" t="s">
        <v>118</v>
      </c>
      <c r="I75" t="s">
        <v>118</v>
      </c>
      <c r="J75" t="s">
        <v>118</v>
      </c>
      <c r="K75" t="s">
        <v>118</v>
      </c>
      <c r="L75" t="s">
        <v>118</v>
      </c>
      <c r="M75" t="s">
        <v>118</v>
      </c>
      <c r="N75" t="s">
        <v>118</v>
      </c>
      <c r="O75" t="s">
        <v>118</v>
      </c>
      <c r="P75" t="s">
        <v>118</v>
      </c>
      <c r="Q75" t="s">
        <v>118</v>
      </c>
    </row>
    <row r="76" spans="1:17" x14ac:dyDescent="0.35">
      <c r="A76" t="s">
        <v>68</v>
      </c>
      <c r="B76" t="s">
        <v>127</v>
      </c>
      <c r="C76" t="s">
        <v>127</v>
      </c>
      <c r="D76" t="s">
        <v>118</v>
      </c>
      <c r="E76" t="s">
        <v>118</v>
      </c>
      <c r="F76" t="s">
        <v>118</v>
      </c>
      <c r="G76" t="s">
        <v>118</v>
      </c>
      <c r="H76" s="2" t="s">
        <v>118</v>
      </c>
      <c r="I76" t="s">
        <v>118</v>
      </c>
      <c r="J76" t="s">
        <v>118</v>
      </c>
      <c r="K76" t="s">
        <v>118</v>
      </c>
      <c r="L76" t="s">
        <v>118</v>
      </c>
      <c r="M76" t="s">
        <v>118</v>
      </c>
      <c r="N76" t="s">
        <v>118</v>
      </c>
      <c r="O76" t="s">
        <v>118</v>
      </c>
      <c r="P76" t="s">
        <v>118</v>
      </c>
      <c r="Q76" t="s">
        <v>118</v>
      </c>
    </row>
    <row r="77" spans="1:17" x14ac:dyDescent="0.35">
      <c r="A77" t="s">
        <v>69</v>
      </c>
      <c r="B77" t="s">
        <v>118</v>
      </c>
      <c r="C77" t="s">
        <v>118</v>
      </c>
      <c r="D77" t="s">
        <v>118</v>
      </c>
      <c r="E77" t="s">
        <v>118</v>
      </c>
      <c r="F77" t="s">
        <v>118</v>
      </c>
      <c r="G77" t="s">
        <v>118</v>
      </c>
      <c r="H77" s="2" t="s">
        <v>84</v>
      </c>
      <c r="I77" t="s">
        <v>118</v>
      </c>
      <c r="J77" t="s">
        <v>118</v>
      </c>
      <c r="K77" t="s">
        <v>118</v>
      </c>
      <c r="L77" t="s">
        <v>118</v>
      </c>
      <c r="M77" t="s">
        <v>118</v>
      </c>
      <c r="N77" t="s">
        <v>118</v>
      </c>
      <c r="O77" t="s">
        <v>118</v>
      </c>
      <c r="P77" t="s">
        <v>118</v>
      </c>
      <c r="Q77" t="s">
        <v>118</v>
      </c>
    </row>
    <row r="78" spans="1:17" x14ac:dyDescent="0.35">
      <c r="A78" t="s">
        <v>70</v>
      </c>
      <c r="B78" t="s">
        <v>118</v>
      </c>
      <c r="C78" t="s">
        <v>118</v>
      </c>
      <c r="D78" t="s">
        <v>118</v>
      </c>
      <c r="E78" t="s">
        <v>118</v>
      </c>
      <c r="F78" t="s">
        <v>118</v>
      </c>
      <c r="G78" t="s">
        <v>118</v>
      </c>
      <c r="I78" t="s">
        <v>118</v>
      </c>
      <c r="J78" t="s">
        <v>118</v>
      </c>
      <c r="K78" t="s">
        <v>118</v>
      </c>
      <c r="L78" t="s">
        <v>118</v>
      </c>
      <c r="M78" t="s">
        <v>118</v>
      </c>
      <c r="N78" t="s">
        <v>118</v>
      </c>
      <c r="O78" t="s">
        <v>118</v>
      </c>
      <c r="P78" t="s">
        <v>118</v>
      </c>
      <c r="Q78" t="s">
        <v>118</v>
      </c>
    </row>
    <row r="79" spans="1:17" x14ac:dyDescent="0.35">
      <c r="A79" t="s">
        <v>71</v>
      </c>
      <c r="B79" t="s">
        <v>127</v>
      </c>
      <c r="C79" t="s">
        <v>118</v>
      </c>
      <c r="D79" t="s">
        <v>118</v>
      </c>
      <c r="E79" t="s">
        <v>118</v>
      </c>
      <c r="F79" t="s">
        <v>118</v>
      </c>
      <c r="G79" t="s">
        <v>118</v>
      </c>
      <c r="I79" t="s">
        <v>118</v>
      </c>
      <c r="J79" t="s">
        <v>118</v>
      </c>
      <c r="K79" t="s">
        <v>118</v>
      </c>
      <c r="L79" t="s">
        <v>118</v>
      </c>
      <c r="M79" t="s">
        <v>118</v>
      </c>
      <c r="N79" t="s">
        <v>118</v>
      </c>
      <c r="O79" t="s">
        <v>118</v>
      </c>
      <c r="P79" t="s">
        <v>118</v>
      </c>
      <c r="Q79" t="s">
        <v>118</v>
      </c>
    </row>
    <row r="80" spans="1:17" x14ac:dyDescent="0.35">
      <c r="A80" t="s">
        <v>72</v>
      </c>
      <c r="B80" t="s">
        <v>118</v>
      </c>
      <c r="C80" t="s">
        <v>118</v>
      </c>
      <c r="D80" t="s">
        <v>118</v>
      </c>
      <c r="E80" t="s">
        <v>118</v>
      </c>
      <c r="F80" t="s">
        <v>118</v>
      </c>
      <c r="G80" t="s">
        <v>118</v>
      </c>
      <c r="I80" t="s">
        <v>118</v>
      </c>
      <c r="J80" t="s">
        <v>118</v>
      </c>
      <c r="K80" t="s">
        <v>118</v>
      </c>
      <c r="L80" t="s">
        <v>118</v>
      </c>
      <c r="M80" t="s">
        <v>118</v>
      </c>
      <c r="N80" t="s">
        <v>118</v>
      </c>
      <c r="O80" t="s">
        <v>118</v>
      </c>
      <c r="P80" t="s">
        <v>118</v>
      </c>
      <c r="Q80" t="s">
        <v>118</v>
      </c>
    </row>
    <row r="81" spans="1:17" x14ac:dyDescent="0.35">
      <c r="A81" t="s">
        <v>73</v>
      </c>
      <c r="B81" t="s">
        <v>127</v>
      </c>
      <c r="C81" t="s">
        <v>118</v>
      </c>
      <c r="D81" t="s">
        <v>118</v>
      </c>
      <c r="E81" t="s">
        <v>118</v>
      </c>
      <c r="F81" t="s">
        <v>118</v>
      </c>
      <c r="G81" t="s">
        <v>118</v>
      </c>
      <c r="I81" t="s">
        <v>118</v>
      </c>
      <c r="J81" t="s">
        <v>118</v>
      </c>
      <c r="K81" t="s">
        <v>118</v>
      </c>
      <c r="L81" t="s">
        <v>118</v>
      </c>
      <c r="M81" t="s">
        <v>118</v>
      </c>
      <c r="N81" t="s">
        <v>118</v>
      </c>
      <c r="O81" t="s">
        <v>118</v>
      </c>
      <c r="P81" t="s">
        <v>118</v>
      </c>
      <c r="Q81" t="s">
        <v>118</v>
      </c>
    </row>
    <row r="82" spans="1:17" x14ac:dyDescent="0.35">
      <c r="A82" t="s">
        <v>74</v>
      </c>
      <c r="B82" t="s">
        <v>84</v>
      </c>
      <c r="C82" t="s">
        <v>84</v>
      </c>
      <c r="D82" t="s">
        <v>84</v>
      </c>
      <c r="E82" t="s">
        <v>84</v>
      </c>
      <c r="F82" t="s">
        <v>84</v>
      </c>
      <c r="G82" t="s">
        <v>84</v>
      </c>
      <c r="I82" t="s">
        <v>84</v>
      </c>
      <c r="J82" t="s">
        <v>84</v>
      </c>
      <c r="K82" t="s">
        <v>84</v>
      </c>
      <c r="L82" t="s">
        <v>84</v>
      </c>
      <c r="M82" t="s">
        <v>84</v>
      </c>
      <c r="N82" t="s">
        <v>84</v>
      </c>
      <c r="O82" t="s">
        <v>84</v>
      </c>
      <c r="P82" t="s">
        <v>84</v>
      </c>
      <c r="Q82" t="s">
        <v>84</v>
      </c>
    </row>
    <row r="83" spans="1:17" x14ac:dyDescent="0.35">
      <c r="A83" s="2" t="s">
        <v>75</v>
      </c>
      <c r="B83" t="s">
        <v>651</v>
      </c>
      <c r="C83" t="s">
        <v>118</v>
      </c>
      <c r="D83" t="s">
        <v>118</v>
      </c>
      <c r="E83" t="s">
        <v>118</v>
      </c>
      <c r="F83" t="s">
        <v>118</v>
      </c>
      <c r="G83" t="s">
        <v>118</v>
      </c>
      <c r="H83" s="2" t="s">
        <v>118</v>
      </c>
      <c r="I83" t="s">
        <v>118</v>
      </c>
      <c r="J83" t="s">
        <v>118</v>
      </c>
      <c r="K83" t="s">
        <v>118</v>
      </c>
      <c r="L83" t="s">
        <v>118</v>
      </c>
      <c r="M83" t="s">
        <v>118</v>
      </c>
      <c r="N83" t="s">
        <v>118</v>
      </c>
      <c r="O83" t="s">
        <v>118</v>
      </c>
      <c r="P83" t="s">
        <v>118</v>
      </c>
      <c r="Q83" t="s">
        <v>118</v>
      </c>
    </row>
    <row r="84" spans="1:17" x14ac:dyDescent="0.35">
      <c r="A84" s="1" t="s">
        <v>76</v>
      </c>
      <c r="B84" t="s">
        <v>1974</v>
      </c>
      <c r="C84" t="s">
        <v>130</v>
      </c>
      <c r="D84" t="s">
        <v>130</v>
      </c>
      <c r="E84" t="s">
        <v>130</v>
      </c>
      <c r="F84" t="s">
        <v>130</v>
      </c>
      <c r="G84" t="s">
        <v>130</v>
      </c>
      <c r="H84" s="2" t="s">
        <v>130</v>
      </c>
      <c r="I84" t="s">
        <v>130</v>
      </c>
      <c r="J84" t="s">
        <v>130</v>
      </c>
      <c r="K84" t="s">
        <v>130</v>
      </c>
      <c r="L84" t="s">
        <v>130</v>
      </c>
      <c r="M84" t="s">
        <v>130</v>
      </c>
      <c r="N84" t="s">
        <v>130</v>
      </c>
      <c r="O84" t="s">
        <v>130</v>
      </c>
      <c r="P84" t="s">
        <v>130</v>
      </c>
      <c r="Q84" t="s">
        <v>130</v>
      </c>
    </row>
    <row r="85" spans="1:17" x14ac:dyDescent="0.35">
      <c r="A85" t="s">
        <v>77</v>
      </c>
      <c r="B85" t="s">
        <v>118</v>
      </c>
      <c r="C85" t="s">
        <v>118</v>
      </c>
      <c r="D85" t="s">
        <v>118</v>
      </c>
      <c r="E85" t="s">
        <v>118</v>
      </c>
      <c r="F85" t="s">
        <v>118</v>
      </c>
      <c r="G85" t="s">
        <v>118</v>
      </c>
      <c r="H85" s="2" t="s">
        <v>118</v>
      </c>
      <c r="I85" t="s">
        <v>118</v>
      </c>
      <c r="J85" t="s">
        <v>118</v>
      </c>
      <c r="K85" t="s">
        <v>118</v>
      </c>
      <c r="L85" t="s">
        <v>118</v>
      </c>
      <c r="M85" t="s">
        <v>118</v>
      </c>
      <c r="N85" t="s">
        <v>118</v>
      </c>
      <c r="O85" t="s">
        <v>118</v>
      </c>
      <c r="P85" t="s">
        <v>118</v>
      </c>
      <c r="Q85" t="s">
        <v>118</v>
      </c>
    </row>
    <row r="86" spans="1:17" x14ac:dyDescent="0.35">
      <c r="A86" t="s">
        <v>78</v>
      </c>
      <c r="B86" t="s">
        <v>1803</v>
      </c>
      <c r="C86" t="s">
        <v>130</v>
      </c>
      <c r="D86" t="s">
        <v>130</v>
      </c>
      <c r="E86" t="s">
        <v>130</v>
      </c>
      <c r="F86" t="s">
        <v>130</v>
      </c>
      <c r="G86" t="s">
        <v>130</v>
      </c>
      <c r="H86" s="2" t="s">
        <v>130</v>
      </c>
      <c r="I86" t="s">
        <v>130</v>
      </c>
      <c r="J86" t="s">
        <v>130</v>
      </c>
      <c r="K86" t="s">
        <v>130</v>
      </c>
      <c r="L86" t="s">
        <v>130</v>
      </c>
      <c r="M86" t="s">
        <v>130</v>
      </c>
      <c r="N86" t="s">
        <v>130</v>
      </c>
      <c r="O86" t="s">
        <v>130</v>
      </c>
      <c r="P86" t="s">
        <v>130</v>
      </c>
      <c r="Q86" t="s">
        <v>130</v>
      </c>
    </row>
    <row r="87" spans="1:17" x14ac:dyDescent="0.35">
      <c r="A87" s="2" t="s">
        <v>79</v>
      </c>
      <c r="B87" t="s">
        <v>118</v>
      </c>
      <c r="C87" t="s">
        <v>170</v>
      </c>
      <c r="D87" t="s">
        <v>923</v>
      </c>
      <c r="E87" t="s">
        <v>363</v>
      </c>
      <c r="F87" t="s">
        <v>783</v>
      </c>
      <c r="G87" t="s">
        <v>1692</v>
      </c>
      <c r="H87" s="2" t="s">
        <v>783</v>
      </c>
      <c r="I87" t="s">
        <v>225</v>
      </c>
      <c r="J87" t="s">
        <v>923</v>
      </c>
      <c r="K87" t="s">
        <v>158</v>
      </c>
      <c r="L87" t="s">
        <v>140</v>
      </c>
      <c r="M87" t="s">
        <v>225</v>
      </c>
      <c r="N87" t="s">
        <v>923</v>
      </c>
      <c r="O87" t="s">
        <v>140</v>
      </c>
      <c r="P87" t="s">
        <v>923</v>
      </c>
      <c r="Q87" t="s">
        <v>170</v>
      </c>
    </row>
    <row r="88" spans="1:17" x14ac:dyDescent="0.35">
      <c r="A88" s="1" t="s">
        <v>80</v>
      </c>
      <c r="B88" t="s">
        <v>435</v>
      </c>
      <c r="C88" t="s">
        <v>1942</v>
      </c>
      <c r="D88" t="s">
        <v>1927</v>
      </c>
      <c r="E88" t="s">
        <v>1853</v>
      </c>
      <c r="F88" t="s">
        <v>1777</v>
      </c>
      <c r="G88" t="s">
        <v>1693</v>
      </c>
      <c r="H88" s="2" t="s">
        <v>4215</v>
      </c>
      <c r="I88" t="s">
        <v>2309</v>
      </c>
      <c r="J88" t="s">
        <v>1709</v>
      </c>
      <c r="K88" t="s">
        <v>1866</v>
      </c>
      <c r="L88" t="s">
        <v>1901</v>
      </c>
      <c r="M88" t="s">
        <v>1729</v>
      </c>
      <c r="N88" t="s">
        <v>1745</v>
      </c>
      <c r="O88" t="s">
        <v>1763</v>
      </c>
      <c r="P88" t="s">
        <v>1836</v>
      </c>
      <c r="Q88" t="s">
        <v>435</v>
      </c>
    </row>
    <row r="89" spans="1:17" x14ac:dyDescent="0.35">
      <c r="A89" t="s">
        <v>81</v>
      </c>
      <c r="B89" t="s">
        <v>1975</v>
      </c>
      <c r="C89" t="s">
        <v>118</v>
      </c>
      <c r="D89" t="s">
        <v>118</v>
      </c>
      <c r="E89" t="s">
        <v>118</v>
      </c>
      <c r="F89" t="s">
        <v>118</v>
      </c>
      <c r="G89" t="s">
        <v>118</v>
      </c>
      <c r="H89" s="2" t="s">
        <v>118</v>
      </c>
      <c r="I89" t="s">
        <v>118</v>
      </c>
      <c r="J89" t="s">
        <v>118</v>
      </c>
      <c r="K89" t="s">
        <v>118</v>
      </c>
      <c r="L89" t="s">
        <v>118</v>
      </c>
      <c r="M89" t="s">
        <v>118</v>
      </c>
      <c r="N89" t="s">
        <v>118</v>
      </c>
      <c r="O89" t="s">
        <v>118</v>
      </c>
      <c r="P89" t="s">
        <v>118</v>
      </c>
      <c r="Q89" t="s">
        <v>118</v>
      </c>
    </row>
    <row r="90" spans="1:17" x14ac:dyDescent="0.35">
      <c r="A90" s="1" t="s">
        <v>82</v>
      </c>
      <c r="B90" t="s">
        <v>1804</v>
      </c>
      <c r="C90" t="s">
        <v>1943</v>
      </c>
      <c r="D90" t="s">
        <v>1928</v>
      </c>
      <c r="E90" t="s">
        <v>1854</v>
      </c>
      <c r="F90" t="s">
        <v>1884</v>
      </c>
      <c r="G90" t="s">
        <v>1694</v>
      </c>
      <c r="H90" s="2" t="s">
        <v>4216</v>
      </c>
      <c r="I90" t="s">
        <v>2310</v>
      </c>
      <c r="J90" t="s">
        <v>1710</v>
      </c>
      <c r="K90" t="s">
        <v>1867</v>
      </c>
      <c r="L90" t="s">
        <v>1902</v>
      </c>
      <c r="M90" t="s">
        <v>1730</v>
      </c>
      <c r="N90" t="s">
        <v>1746</v>
      </c>
      <c r="O90" t="s">
        <v>1764</v>
      </c>
      <c r="P90" t="s">
        <v>1837</v>
      </c>
      <c r="Q90" t="s">
        <v>1782</v>
      </c>
    </row>
    <row r="91" spans="1:17" x14ac:dyDescent="0.35">
      <c r="A91" t="s">
        <v>83</v>
      </c>
      <c r="B91" t="s">
        <v>1976</v>
      </c>
      <c r="C91" t="s">
        <v>118</v>
      </c>
      <c r="D91" t="s">
        <v>118</v>
      </c>
      <c r="E91" t="s">
        <v>118</v>
      </c>
      <c r="F91" t="s">
        <v>118</v>
      </c>
      <c r="G91" t="s">
        <v>118</v>
      </c>
      <c r="H91" s="2" t="s">
        <v>118</v>
      </c>
      <c r="I91" t="s">
        <v>118</v>
      </c>
      <c r="J91" t="s">
        <v>118</v>
      </c>
      <c r="K91" t="s">
        <v>118</v>
      </c>
      <c r="L91" t="s">
        <v>118</v>
      </c>
      <c r="M91" t="s">
        <v>118</v>
      </c>
      <c r="N91" t="s">
        <v>118</v>
      </c>
      <c r="O91" t="s">
        <v>118</v>
      </c>
      <c r="P91" t="s">
        <v>118</v>
      </c>
      <c r="Q91" t="s">
        <v>118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C1" sqref="C1:C104857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2348</v>
      </c>
    </row>
    <row r="2" spans="1:17" x14ac:dyDescent="0.35">
      <c r="A2" t="s">
        <v>0</v>
      </c>
      <c r="B2" t="s">
        <v>85</v>
      </c>
      <c r="C2" s="1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</row>
    <row r="3" spans="1:17" x14ac:dyDescent="0.35">
      <c r="A3" s="26" t="s">
        <v>272</v>
      </c>
      <c r="B3" s="27">
        <v>532</v>
      </c>
      <c r="C3" s="27">
        <v>180</v>
      </c>
      <c r="D3" s="27">
        <v>30</v>
      </c>
      <c r="E3" s="28">
        <v>36</v>
      </c>
      <c r="F3" s="28">
        <v>36</v>
      </c>
      <c r="G3" s="28">
        <v>28</v>
      </c>
      <c r="H3" s="28">
        <v>40</v>
      </c>
      <c r="I3" s="28">
        <v>36</v>
      </c>
      <c r="J3" s="28">
        <v>30</v>
      </c>
      <c r="K3" s="28">
        <v>46</v>
      </c>
      <c r="L3" s="28">
        <v>30</v>
      </c>
      <c r="M3" s="28">
        <v>39</v>
      </c>
      <c r="N3" s="28">
        <v>10</v>
      </c>
      <c r="O3" s="28">
        <v>31</v>
      </c>
      <c r="P3" s="28">
        <v>22</v>
      </c>
      <c r="Q3" s="28">
        <v>14</v>
      </c>
    </row>
    <row r="4" spans="1:17" x14ac:dyDescent="0.35">
      <c r="A4" s="35" t="s">
        <v>116</v>
      </c>
      <c r="B4">
        <v>2957</v>
      </c>
      <c r="C4" s="24">
        <v>912</v>
      </c>
      <c r="D4" s="24">
        <v>186</v>
      </c>
      <c r="E4" s="25">
        <v>236</v>
      </c>
      <c r="F4" s="25">
        <v>173</v>
      </c>
      <c r="G4" s="25">
        <v>101</v>
      </c>
      <c r="H4" s="25">
        <v>317</v>
      </c>
      <c r="I4" s="25">
        <v>172</v>
      </c>
      <c r="J4" s="25">
        <v>218</v>
      </c>
      <c r="K4" s="25">
        <v>216</v>
      </c>
      <c r="L4" s="25">
        <v>124</v>
      </c>
      <c r="M4" s="25">
        <v>216</v>
      </c>
      <c r="N4" s="25">
        <v>64</v>
      </c>
      <c r="O4" s="25">
        <v>205</v>
      </c>
      <c r="P4" s="25">
        <v>79</v>
      </c>
      <c r="Q4" s="25">
        <v>54</v>
      </c>
    </row>
    <row r="5" spans="1:17" x14ac:dyDescent="0.35">
      <c r="A5" s="21" t="s">
        <v>300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35">
      <c r="A6" s="21" t="s">
        <v>301</v>
      </c>
      <c r="B6" s="24"/>
      <c r="C6" s="24"/>
      <c r="D6" s="24"/>
      <c r="E6" s="24"/>
      <c r="F6" s="24"/>
      <c r="G6" s="24"/>
      <c r="H6" s="24"/>
      <c r="I6" s="24">
        <v>6</v>
      </c>
      <c r="J6" s="24"/>
      <c r="K6" s="24"/>
      <c r="L6" s="24"/>
      <c r="M6" s="24">
        <v>1</v>
      </c>
      <c r="N6" s="24"/>
      <c r="O6" s="24">
        <v>2</v>
      </c>
      <c r="P6" s="24"/>
      <c r="Q6" s="24"/>
    </row>
    <row r="7" spans="1:17" x14ac:dyDescent="0.35">
      <c r="A7" s="21" t="s">
        <v>302</v>
      </c>
      <c r="B7" s="24"/>
      <c r="C7" s="24">
        <v>18</v>
      </c>
      <c r="D7" s="24"/>
      <c r="E7" s="24"/>
      <c r="F7" s="24"/>
      <c r="G7" s="24"/>
      <c r="H7" s="24"/>
      <c r="I7" s="25">
        <v>6</v>
      </c>
      <c r="J7" s="24"/>
      <c r="K7" s="25"/>
      <c r="L7" s="24"/>
      <c r="M7" s="25">
        <v>1</v>
      </c>
      <c r="N7" s="24">
        <v>4</v>
      </c>
      <c r="O7" s="24"/>
      <c r="P7" s="24"/>
      <c r="Q7" s="24">
        <v>1</v>
      </c>
    </row>
    <row r="8" spans="1:17" x14ac:dyDescent="0.35">
      <c r="A8" s="42" t="s">
        <v>522</v>
      </c>
      <c r="B8" s="25">
        <v>15692</v>
      </c>
      <c r="C8" s="25">
        <v>5340</v>
      </c>
      <c r="D8" s="24">
        <v>511</v>
      </c>
      <c r="E8" s="25">
        <v>889</v>
      </c>
      <c r="F8" s="25">
        <v>531</v>
      </c>
      <c r="G8" s="25">
        <v>318</v>
      </c>
      <c r="H8" s="25">
        <v>982</v>
      </c>
      <c r="I8" s="25">
        <v>532</v>
      </c>
      <c r="J8" s="25">
        <v>677</v>
      </c>
      <c r="K8" s="25">
        <v>895</v>
      </c>
      <c r="L8" s="25">
        <v>444</v>
      </c>
      <c r="M8" s="25">
        <v>676</v>
      </c>
      <c r="N8" s="25">
        <v>177</v>
      </c>
      <c r="O8" s="25">
        <v>565</v>
      </c>
      <c r="P8" s="25">
        <v>265</v>
      </c>
      <c r="Q8" s="25">
        <v>185</v>
      </c>
    </row>
    <row r="9" spans="1:17" x14ac:dyDescent="0.35">
      <c r="A9" t="s">
        <v>1</v>
      </c>
      <c r="B9" t="s">
        <v>84</v>
      </c>
      <c r="C9" t="s">
        <v>84</v>
      </c>
      <c r="D9" t="s">
        <v>84</v>
      </c>
      <c r="E9" t="s">
        <v>84</v>
      </c>
      <c r="F9" t="s">
        <v>84</v>
      </c>
      <c r="G9" t="s">
        <v>84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t="s">
        <v>84</v>
      </c>
      <c r="O9" t="s">
        <v>84</v>
      </c>
      <c r="P9" t="s">
        <v>84</v>
      </c>
      <c r="Q9" t="s">
        <v>84</v>
      </c>
    </row>
    <row r="10" spans="1:17" x14ac:dyDescent="0.35">
      <c r="A10" s="1" t="s">
        <v>2</v>
      </c>
      <c r="B10" t="s">
        <v>1981</v>
      </c>
      <c r="C10" t="s">
        <v>3827</v>
      </c>
      <c r="D10" t="s">
        <v>1217</v>
      </c>
      <c r="E10" t="s">
        <v>118</v>
      </c>
      <c r="F10" t="s">
        <v>1308</v>
      </c>
      <c r="G10" t="s">
        <v>118</v>
      </c>
      <c r="H10" t="s">
        <v>118</v>
      </c>
      <c r="I10" t="s">
        <v>1698</v>
      </c>
      <c r="J10" t="s">
        <v>661</v>
      </c>
      <c r="K10" t="s">
        <v>118</v>
      </c>
      <c r="L10" t="s">
        <v>118</v>
      </c>
      <c r="M10" t="s">
        <v>118</v>
      </c>
      <c r="N10" t="s">
        <v>1276</v>
      </c>
      <c r="O10" t="s">
        <v>171</v>
      </c>
      <c r="P10" t="s">
        <v>2022</v>
      </c>
      <c r="Q10" t="s">
        <v>2134</v>
      </c>
    </row>
    <row r="11" spans="1:17" x14ac:dyDescent="0.35">
      <c r="A11" t="s">
        <v>3</v>
      </c>
      <c r="B11" t="s">
        <v>1982</v>
      </c>
      <c r="C11" t="s">
        <v>1909</v>
      </c>
      <c r="D11" t="s">
        <v>118</v>
      </c>
      <c r="E11" t="s">
        <v>118</v>
      </c>
      <c r="F11" t="s">
        <v>118</v>
      </c>
      <c r="G11" t="s">
        <v>118</v>
      </c>
      <c r="H11" t="s">
        <v>118</v>
      </c>
      <c r="I11" t="s">
        <v>118</v>
      </c>
      <c r="J11" t="s">
        <v>118</v>
      </c>
      <c r="K11" t="s">
        <v>118</v>
      </c>
      <c r="L11" t="s">
        <v>118</v>
      </c>
      <c r="M11" t="s">
        <v>118</v>
      </c>
      <c r="N11" t="s">
        <v>118</v>
      </c>
      <c r="O11" t="s">
        <v>118</v>
      </c>
      <c r="P11" t="s">
        <v>118</v>
      </c>
      <c r="Q11" t="s">
        <v>118</v>
      </c>
    </row>
    <row r="12" spans="1:17" x14ac:dyDescent="0.35">
      <c r="A12" t="s">
        <v>4</v>
      </c>
      <c r="B12" t="s">
        <v>1983</v>
      </c>
      <c r="C12" t="s">
        <v>245</v>
      </c>
      <c r="D12" t="s">
        <v>118</v>
      </c>
      <c r="E12" t="s">
        <v>118</v>
      </c>
      <c r="F12" t="s">
        <v>219</v>
      </c>
      <c r="G12" t="s">
        <v>118</v>
      </c>
      <c r="H12" t="s">
        <v>118</v>
      </c>
      <c r="I12" t="s">
        <v>132</v>
      </c>
      <c r="J12" t="s">
        <v>133</v>
      </c>
      <c r="K12" t="s">
        <v>118</v>
      </c>
      <c r="L12" t="s">
        <v>118</v>
      </c>
      <c r="M12" t="s">
        <v>118</v>
      </c>
      <c r="N12" t="s">
        <v>118</v>
      </c>
      <c r="O12" t="s">
        <v>118</v>
      </c>
      <c r="P12" t="s">
        <v>118</v>
      </c>
      <c r="Q12" t="s">
        <v>118</v>
      </c>
    </row>
    <row r="13" spans="1:17" x14ac:dyDescent="0.35">
      <c r="A13" t="s">
        <v>5</v>
      </c>
      <c r="B13" t="s">
        <v>1984</v>
      </c>
      <c r="C13" t="s">
        <v>3190</v>
      </c>
      <c r="D13" t="s">
        <v>118</v>
      </c>
      <c r="E13" t="s">
        <v>118</v>
      </c>
      <c r="F13" t="s">
        <v>118</v>
      </c>
      <c r="G13" t="s">
        <v>118</v>
      </c>
      <c r="H13" t="s">
        <v>118</v>
      </c>
      <c r="I13" t="s">
        <v>118</v>
      </c>
      <c r="J13" t="s">
        <v>118</v>
      </c>
      <c r="K13" t="s">
        <v>118</v>
      </c>
      <c r="L13" t="s">
        <v>118</v>
      </c>
      <c r="M13" t="s">
        <v>118</v>
      </c>
      <c r="N13" t="s">
        <v>118</v>
      </c>
      <c r="O13" t="s">
        <v>118</v>
      </c>
      <c r="P13" t="s">
        <v>118</v>
      </c>
      <c r="Q13" t="s">
        <v>118</v>
      </c>
    </row>
    <row r="14" spans="1:17" x14ac:dyDescent="0.35">
      <c r="A14" t="s">
        <v>6</v>
      </c>
      <c r="B14" t="s">
        <v>118</v>
      </c>
      <c r="C14" t="s">
        <v>118</v>
      </c>
      <c r="D14" t="s">
        <v>118</v>
      </c>
      <c r="E14" t="s">
        <v>118</v>
      </c>
      <c r="F14" t="s">
        <v>118</v>
      </c>
      <c r="G14" t="s">
        <v>118</v>
      </c>
      <c r="H14" t="s">
        <v>118</v>
      </c>
      <c r="I14" t="s">
        <v>118</v>
      </c>
      <c r="J14" t="s">
        <v>118</v>
      </c>
      <c r="K14" t="s">
        <v>118</v>
      </c>
      <c r="L14" t="s">
        <v>118</v>
      </c>
      <c r="M14" t="s">
        <v>118</v>
      </c>
      <c r="N14" t="s">
        <v>118</v>
      </c>
      <c r="O14" t="s">
        <v>118</v>
      </c>
      <c r="P14" t="s">
        <v>118</v>
      </c>
      <c r="Q14" t="s">
        <v>118</v>
      </c>
    </row>
    <row r="15" spans="1:17" x14ac:dyDescent="0.35">
      <c r="A15" t="s">
        <v>7</v>
      </c>
      <c r="B15" t="s">
        <v>209</v>
      </c>
      <c r="C15" t="s">
        <v>118</v>
      </c>
      <c r="D15" t="s">
        <v>118</v>
      </c>
      <c r="E15" t="s">
        <v>118</v>
      </c>
      <c r="F15" t="s">
        <v>118</v>
      </c>
      <c r="G15" t="s">
        <v>118</v>
      </c>
      <c r="H15" t="s">
        <v>118</v>
      </c>
      <c r="I15" t="s">
        <v>118</v>
      </c>
      <c r="J15" t="s">
        <v>118</v>
      </c>
      <c r="K15" t="s">
        <v>118</v>
      </c>
      <c r="L15" t="s">
        <v>118</v>
      </c>
      <c r="M15" t="s">
        <v>118</v>
      </c>
      <c r="N15" t="s">
        <v>118</v>
      </c>
      <c r="O15" t="s">
        <v>118</v>
      </c>
      <c r="P15" t="s">
        <v>118</v>
      </c>
      <c r="Q15" t="s">
        <v>118</v>
      </c>
    </row>
    <row r="16" spans="1:17" x14ac:dyDescent="0.35">
      <c r="A16" t="s">
        <v>8</v>
      </c>
      <c r="B16" t="s">
        <v>1047</v>
      </c>
      <c r="C16" t="s">
        <v>118</v>
      </c>
      <c r="D16" t="s">
        <v>118</v>
      </c>
      <c r="E16" t="s">
        <v>118</v>
      </c>
      <c r="F16" t="s">
        <v>118</v>
      </c>
      <c r="G16" t="s">
        <v>118</v>
      </c>
      <c r="H16" t="s">
        <v>118</v>
      </c>
      <c r="I16" t="s">
        <v>118</v>
      </c>
      <c r="J16" t="s">
        <v>118</v>
      </c>
      <c r="K16" t="s">
        <v>118</v>
      </c>
      <c r="L16" t="s">
        <v>118</v>
      </c>
      <c r="M16" t="s">
        <v>118</v>
      </c>
      <c r="N16" t="s">
        <v>118</v>
      </c>
      <c r="O16" t="s">
        <v>118</v>
      </c>
      <c r="P16" t="s">
        <v>118</v>
      </c>
      <c r="Q16" t="s">
        <v>118</v>
      </c>
    </row>
    <row r="17" spans="1:17" x14ac:dyDescent="0.35">
      <c r="A17" s="1" t="s">
        <v>9</v>
      </c>
      <c r="B17" t="s">
        <v>120</v>
      </c>
      <c r="C17" t="s">
        <v>849</v>
      </c>
      <c r="D17" t="s">
        <v>1128</v>
      </c>
      <c r="E17" t="s">
        <v>2041</v>
      </c>
      <c r="F17" t="s">
        <v>545</v>
      </c>
      <c r="G17" t="s">
        <v>2023</v>
      </c>
      <c r="H17" t="s">
        <v>2116</v>
      </c>
      <c r="I17" t="s">
        <v>2311</v>
      </c>
      <c r="J17" t="s">
        <v>2097</v>
      </c>
      <c r="K17" t="s">
        <v>2355</v>
      </c>
      <c r="L17" t="s">
        <v>2116</v>
      </c>
      <c r="M17" t="s">
        <v>838</v>
      </c>
      <c r="N17" t="s">
        <v>1276</v>
      </c>
      <c r="O17" t="s">
        <v>944</v>
      </c>
      <c r="P17" t="s">
        <v>1138</v>
      </c>
      <c r="Q17" t="s">
        <v>1065</v>
      </c>
    </row>
    <row r="18" spans="1:17" x14ac:dyDescent="0.35">
      <c r="A18" t="s">
        <v>10</v>
      </c>
      <c r="B18" t="s">
        <v>1985</v>
      </c>
      <c r="C18" t="s">
        <v>3191</v>
      </c>
      <c r="D18" t="s">
        <v>163</v>
      </c>
      <c r="E18" t="s">
        <v>118</v>
      </c>
      <c r="F18" t="s">
        <v>118</v>
      </c>
      <c r="G18" t="s">
        <v>118</v>
      </c>
      <c r="H18" t="s">
        <v>118</v>
      </c>
      <c r="I18" t="s">
        <v>118</v>
      </c>
      <c r="J18" t="s">
        <v>133</v>
      </c>
      <c r="K18" t="s">
        <v>118</v>
      </c>
      <c r="L18" t="s">
        <v>118</v>
      </c>
      <c r="M18" t="s">
        <v>118</v>
      </c>
      <c r="N18" t="s">
        <v>118</v>
      </c>
      <c r="O18" t="s">
        <v>118</v>
      </c>
      <c r="P18" t="s">
        <v>118</v>
      </c>
      <c r="Q18" t="s">
        <v>132</v>
      </c>
    </row>
    <row r="19" spans="1:17" x14ac:dyDescent="0.35">
      <c r="A19" t="s">
        <v>11</v>
      </c>
      <c r="B19" t="s">
        <v>163</v>
      </c>
      <c r="C19" t="s">
        <v>118</v>
      </c>
      <c r="D19" t="s">
        <v>118</v>
      </c>
      <c r="E19" t="s">
        <v>118</v>
      </c>
      <c r="F19" t="s">
        <v>118</v>
      </c>
      <c r="G19" t="s">
        <v>118</v>
      </c>
      <c r="H19" t="s">
        <v>118</v>
      </c>
      <c r="I19" t="s">
        <v>118</v>
      </c>
      <c r="J19" t="s">
        <v>118</v>
      </c>
      <c r="K19" t="s">
        <v>118</v>
      </c>
      <c r="L19" t="s">
        <v>118</v>
      </c>
      <c r="M19" t="s">
        <v>118</v>
      </c>
      <c r="N19" t="s">
        <v>118</v>
      </c>
      <c r="O19" t="s">
        <v>118</v>
      </c>
      <c r="P19" t="s">
        <v>118</v>
      </c>
      <c r="Q19" t="s">
        <v>118</v>
      </c>
    </row>
    <row r="20" spans="1:17" x14ac:dyDescent="0.35">
      <c r="A20" t="s">
        <v>12</v>
      </c>
      <c r="B20" t="s">
        <v>163</v>
      </c>
      <c r="C20" t="s">
        <v>223</v>
      </c>
      <c r="D20" t="s">
        <v>118</v>
      </c>
      <c r="E20" t="s">
        <v>118</v>
      </c>
      <c r="F20" t="s">
        <v>118</v>
      </c>
      <c r="G20" t="s">
        <v>118</v>
      </c>
      <c r="H20" t="s">
        <v>118</v>
      </c>
      <c r="I20" t="s">
        <v>118</v>
      </c>
      <c r="J20" t="s">
        <v>118</v>
      </c>
      <c r="K20" t="s">
        <v>118</v>
      </c>
      <c r="L20" t="s">
        <v>118</v>
      </c>
      <c r="M20" t="s">
        <v>118</v>
      </c>
      <c r="N20" t="s">
        <v>118</v>
      </c>
      <c r="O20" t="s">
        <v>118</v>
      </c>
      <c r="P20" t="s">
        <v>118</v>
      </c>
      <c r="Q20" t="s">
        <v>118</v>
      </c>
    </row>
    <row r="21" spans="1:17" x14ac:dyDescent="0.35">
      <c r="A21" t="s">
        <v>13</v>
      </c>
      <c r="B21" t="s">
        <v>1986</v>
      </c>
      <c r="C21" t="s">
        <v>208</v>
      </c>
      <c r="D21" t="s">
        <v>118</v>
      </c>
      <c r="E21" t="s">
        <v>118</v>
      </c>
      <c r="F21" t="s">
        <v>118</v>
      </c>
      <c r="G21" t="s">
        <v>118</v>
      </c>
      <c r="H21" t="s">
        <v>118</v>
      </c>
      <c r="I21" t="s">
        <v>118</v>
      </c>
      <c r="J21" t="s">
        <v>118</v>
      </c>
      <c r="K21" t="s">
        <v>118</v>
      </c>
      <c r="L21" t="s">
        <v>118</v>
      </c>
      <c r="M21" t="s">
        <v>118</v>
      </c>
      <c r="N21" t="s">
        <v>118</v>
      </c>
      <c r="O21" t="s">
        <v>118</v>
      </c>
      <c r="P21" t="s">
        <v>118</v>
      </c>
      <c r="Q21" t="s">
        <v>118</v>
      </c>
    </row>
    <row r="22" spans="1:17" x14ac:dyDescent="0.35">
      <c r="A22" t="s">
        <v>14</v>
      </c>
      <c r="B22" t="s">
        <v>122</v>
      </c>
      <c r="C22" t="s">
        <v>134</v>
      </c>
      <c r="D22" t="s">
        <v>134</v>
      </c>
      <c r="E22" t="s">
        <v>134</v>
      </c>
      <c r="F22" t="s">
        <v>134</v>
      </c>
      <c r="G22" t="s">
        <v>134</v>
      </c>
      <c r="H22" t="s">
        <v>134</v>
      </c>
      <c r="I22" t="s">
        <v>134</v>
      </c>
      <c r="J22" t="s">
        <v>134</v>
      </c>
      <c r="K22" t="s">
        <v>134</v>
      </c>
      <c r="L22" t="s">
        <v>134</v>
      </c>
      <c r="M22" t="s">
        <v>134</v>
      </c>
      <c r="N22" t="s">
        <v>134</v>
      </c>
      <c r="O22" t="s">
        <v>134</v>
      </c>
      <c r="P22" t="s">
        <v>134</v>
      </c>
      <c r="Q22" t="s">
        <v>134</v>
      </c>
    </row>
    <row r="23" spans="1:17" x14ac:dyDescent="0.35">
      <c r="A23" t="s">
        <v>15</v>
      </c>
      <c r="B23" t="s">
        <v>1987</v>
      </c>
      <c r="C23" t="s">
        <v>4125</v>
      </c>
      <c r="D23" t="s">
        <v>2025</v>
      </c>
      <c r="E23" t="s">
        <v>2042</v>
      </c>
      <c r="F23" t="s">
        <v>2062</v>
      </c>
      <c r="G23" t="s">
        <v>1669</v>
      </c>
      <c r="H23" t="s">
        <v>688</v>
      </c>
      <c r="I23" t="s">
        <v>2312</v>
      </c>
      <c r="J23" t="s">
        <v>2098</v>
      </c>
      <c r="K23" t="s">
        <v>991</v>
      </c>
      <c r="L23" t="s">
        <v>807</v>
      </c>
      <c r="M23" t="s">
        <v>208</v>
      </c>
      <c r="N23" t="s">
        <v>2151</v>
      </c>
      <c r="O23" t="s">
        <v>2171</v>
      </c>
      <c r="P23" t="s">
        <v>2188</v>
      </c>
      <c r="Q23" t="s">
        <v>2207</v>
      </c>
    </row>
    <row r="24" spans="1:17" x14ac:dyDescent="0.35">
      <c r="A24" t="s">
        <v>16</v>
      </c>
      <c r="B24" t="s">
        <v>1353</v>
      </c>
      <c r="C24" t="s">
        <v>481</v>
      </c>
      <c r="D24" t="s">
        <v>1128</v>
      </c>
      <c r="E24" t="s">
        <v>499</v>
      </c>
      <c r="F24" t="s">
        <v>417</v>
      </c>
      <c r="G24" t="s">
        <v>587</v>
      </c>
      <c r="H24" t="s">
        <v>2330</v>
      </c>
      <c r="I24" t="s">
        <v>1758</v>
      </c>
      <c r="J24" t="s">
        <v>763</v>
      </c>
      <c r="K24" t="s">
        <v>2356</v>
      </c>
      <c r="L24" t="s">
        <v>1502</v>
      </c>
      <c r="M24" t="s">
        <v>2134</v>
      </c>
      <c r="N24" t="s">
        <v>397</v>
      </c>
      <c r="O24" t="s">
        <v>1594</v>
      </c>
      <c r="P24" t="s">
        <v>2189</v>
      </c>
      <c r="Q24" t="s">
        <v>1065</v>
      </c>
    </row>
    <row r="25" spans="1:17" x14ac:dyDescent="0.35">
      <c r="A25" t="s">
        <v>17</v>
      </c>
      <c r="B25" t="s">
        <v>84</v>
      </c>
      <c r="C25" t="s">
        <v>84</v>
      </c>
      <c r="D25" t="s">
        <v>84</v>
      </c>
      <c r="E25" t="s">
        <v>84</v>
      </c>
      <c r="F25" t="s">
        <v>84</v>
      </c>
      <c r="G25" t="s">
        <v>84</v>
      </c>
      <c r="H25" t="s">
        <v>84</v>
      </c>
      <c r="I25" t="s">
        <v>84</v>
      </c>
      <c r="J25" t="s">
        <v>84</v>
      </c>
      <c r="K25" t="s">
        <v>84</v>
      </c>
      <c r="L25" t="s">
        <v>84</v>
      </c>
      <c r="M25" t="s">
        <v>84</v>
      </c>
      <c r="N25" t="s">
        <v>84</v>
      </c>
      <c r="O25" t="s">
        <v>84</v>
      </c>
      <c r="P25" t="s">
        <v>84</v>
      </c>
      <c r="Q25" t="s">
        <v>84</v>
      </c>
    </row>
    <row r="26" spans="1:17" x14ac:dyDescent="0.35">
      <c r="A26" t="s">
        <v>18</v>
      </c>
      <c r="B26" t="s">
        <v>281</v>
      </c>
      <c r="C26" t="s">
        <v>84</v>
      </c>
      <c r="D26" t="s">
        <v>84</v>
      </c>
      <c r="E26" t="s">
        <v>84</v>
      </c>
      <c r="F26" t="s">
        <v>84</v>
      </c>
      <c r="G26" t="s">
        <v>84</v>
      </c>
      <c r="H26" t="s">
        <v>84</v>
      </c>
      <c r="I26" t="s">
        <v>84</v>
      </c>
      <c r="J26" t="s">
        <v>84</v>
      </c>
      <c r="K26" t="s">
        <v>84</v>
      </c>
      <c r="L26" t="s">
        <v>84</v>
      </c>
      <c r="M26" t="s">
        <v>84</v>
      </c>
      <c r="N26" t="s">
        <v>84</v>
      </c>
      <c r="O26" t="s">
        <v>84</v>
      </c>
      <c r="P26" t="s">
        <v>84</v>
      </c>
      <c r="Q26" t="s">
        <v>84</v>
      </c>
    </row>
    <row r="27" spans="1:17" x14ac:dyDescent="0.35">
      <c r="A27" t="s">
        <v>19</v>
      </c>
      <c r="B27" t="s">
        <v>84</v>
      </c>
      <c r="C27" t="s">
        <v>84</v>
      </c>
      <c r="D27" t="s">
        <v>84</v>
      </c>
      <c r="E27" t="s">
        <v>84</v>
      </c>
      <c r="F27" t="s">
        <v>84</v>
      </c>
      <c r="G27" t="s">
        <v>84</v>
      </c>
      <c r="H27" t="s">
        <v>84</v>
      </c>
      <c r="I27" t="s">
        <v>84</v>
      </c>
      <c r="J27" t="s">
        <v>84</v>
      </c>
      <c r="K27" t="s">
        <v>84</v>
      </c>
      <c r="L27" t="s">
        <v>84</v>
      </c>
      <c r="M27" t="s">
        <v>84</v>
      </c>
      <c r="N27" t="s">
        <v>84</v>
      </c>
      <c r="O27" t="s">
        <v>84</v>
      </c>
      <c r="P27" t="s">
        <v>84</v>
      </c>
      <c r="Q27" t="s">
        <v>84</v>
      </c>
    </row>
    <row r="28" spans="1:17" x14ac:dyDescent="0.35">
      <c r="A28" s="1" t="s">
        <v>20</v>
      </c>
      <c r="B28" t="s">
        <v>118</v>
      </c>
      <c r="C28" t="s">
        <v>118</v>
      </c>
      <c r="D28" t="s">
        <v>118</v>
      </c>
      <c r="E28" t="s">
        <v>118</v>
      </c>
      <c r="F28" t="s">
        <v>118</v>
      </c>
      <c r="G28" t="s">
        <v>118</v>
      </c>
      <c r="H28" t="s">
        <v>118</v>
      </c>
      <c r="I28" t="s">
        <v>118</v>
      </c>
      <c r="J28" t="s">
        <v>118</v>
      </c>
      <c r="K28" t="s">
        <v>118</v>
      </c>
      <c r="L28" t="s">
        <v>118</v>
      </c>
      <c r="M28" t="s">
        <v>118</v>
      </c>
      <c r="N28" t="s">
        <v>118</v>
      </c>
      <c r="O28" t="s">
        <v>118</v>
      </c>
      <c r="P28" t="s">
        <v>118</v>
      </c>
      <c r="Q28" t="s">
        <v>118</v>
      </c>
    </row>
    <row r="29" spans="1:17" x14ac:dyDescent="0.35">
      <c r="A29" s="1" t="s">
        <v>21</v>
      </c>
      <c r="B29" t="s">
        <v>1988</v>
      </c>
      <c r="C29" t="s">
        <v>118</v>
      </c>
      <c r="D29" t="s">
        <v>118</v>
      </c>
      <c r="E29" t="s">
        <v>118</v>
      </c>
      <c r="F29" t="s">
        <v>118</v>
      </c>
      <c r="G29" t="s">
        <v>118</v>
      </c>
      <c r="H29" t="s">
        <v>118</v>
      </c>
      <c r="I29" t="s">
        <v>118</v>
      </c>
      <c r="J29" t="s">
        <v>118</v>
      </c>
      <c r="K29" t="s">
        <v>118</v>
      </c>
      <c r="L29" t="s">
        <v>118</v>
      </c>
      <c r="M29" t="s">
        <v>118</v>
      </c>
      <c r="N29" t="s">
        <v>118</v>
      </c>
      <c r="O29" t="s">
        <v>118</v>
      </c>
      <c r="P29" t="s">
        <v>118</v>
      </c>
      <c r="Q29" t="s">
        <v>118</v>
      </c>
    </row>
    <row r="30" spans="1:17" x14ac:dyDescent="0.35">
      <c r="A30" s="1" t="s">
        <v>22</v>
      </c>
      <c r="B30" t="s">
        <v>118</v>
      </c>
      <c r="C30" t="s">
        <v>118</v>
      </c>
      <c r="D30" t="s">
        <v>118</v>
      </c>
      <c r="E30" t="s">
        <v>118</v>
      </c>
      <c r="F30" t="s">
        <v>118</v>
      </c>
      <c r="G30" t="s">
        <v>118</v>
      </c>
      <c r="H30" t="s">
        <v>118</v>
      </c>
      <c r="I30" t="s">
        <v>2043</v>
      </c>
      <c r="J30" t="s">
        <v>118</v>
      </c>
      <c r="K30" t="s">
        <v>118</v>
      </c>
      <c r="L30" t="s">
        <v>118</v>
      </c>
      <c r="M30" t="s">
        <v>118</v>
      </c>
      <c r="N30" t="s">
        <v>118</v>
      </c>
      <c r="O30" t="s">
        <v>118</v>
      </c>
      <c r="P30" t="s">
        <v>118</v>
      </c>
      <c r="Q30" t="s">
        <v>118</v>
      </c>
    </row>
    <row r="31" spans="1:17" x14ac:dyDescent="0.35">
      <c r="A31" t="s">
        <v>23</v>
      </c>
      <c r="B31" t="s">
        <v>1989</v>
      </c>
      <c r="C31" t="s">
        <v>1581</v>
      </c>
      <c r="D31" t="s">
        <v>118</v>
      </c>
      <c r="E31" t="s">
        <v>2043</v>
      </c>
      <c r="F31" t="s">
        <v>118</v>
      </c>
      <c r="G31" t="s">
        <v>118</v>
      </c>
      <c r="H31" t="s">
        <v>118</v>
      </c>
      <c r="I31" t="s">
        <v>2313</v>
      </c>
      <c r="J31" t="s">
        <v>118</v>
      </c>
      <c r="K31" t="s">
        <v>118</v>
      </c>
      <c r="L31" t="s">
        <v>118</v>
      </c>
      <c r="M31" t="s">
        <v>118</v>
      </c>
      <c r="N31" t="s">
        <v>118</v>
      </c>
      <c r="O31" t="s">
        <v>118</v>
      </c>
      <c r="P31" t="s">
        <v>118</v>
      </c>
      <c r="Q31" t="s">
        <v>118</v>
      </c>
    </row>
    <row r="32" spans="1:17" x14ac:dyDescent="0.35">
      <c r="A32" t="s">
        <v>24</v>
      </c>
      <c r="B32" t="s">
        <v>1162</v>
      </c>
      <c r="C32" t="s">
        <v>3192</v>
      </c>
      <c r="D32" t="s">
        <v>118</v>
      </c>
      <c r="E32" t="s">
        <v>118</v>
      </c>
      <c r="F32" t="s">
        <v>118</v>
      </c>
      <c r="G32" t="s">
        <v>118</v>
      </c>
      <c r="H32" t="s">
        <v>822</v>
      </c>
      <c r="I32" t="s">
        <v>118</v>
      </c>
      <c r="J32" t="s">
        <v>118</v>
      </c>
      <c r="K32" t="s">
        <v>438</v>
      </c>
      <c r="L32" t="s">
        <v>118</v>
      </c>
      <c r="M32" t="s">
        <v>118</v>
      </c>
      <c r="N32" t="s">
        <v>118</v>
      </c>
      <c r="O32" t="s">
        <v>429</v>
      </c>
      <c r="P32" t="s">
        <v>127</v>
      </c>
      <c r="Q32" t="s">
        <v>118</v>
      </c>
    </row>
    <row r="33" spans="1:17" x14ac:dyDescent="0.35">
      <c r="A33" t="s">
        <v>25</v>
      </c>
      <c r="B33" t="s">
        <v>1990</v>
      </c>
      <c r="C33" t="s">
        <v>3193</v>
      </c>
      <c r="D33" t="s">
        <v>118</v>
      </c>
      <c r="E33" t="s">
        <v>118</v>
      </c>
      <c r="F33" t="s">
        <v>118</v>
      </c>
      <c r="G33" t="s">
        <v>118</v>
      </c>
      <c r="H33" t="s">
        <v>118</v>
      </c>
      <c r="I33" t="s">
        <v>118</v>
      </c>
      <c r="J33" t="s">
        <v>118</v>
      </c>
      <c r="K33" t="s">
        <v>118</v>
      </c>
      <c r="L33" t="s">
        <v>118</v>
      </c>
      <c r="M33" t="s">
        <v>118</v>
      </c>
      <c r="N33" t="s">
        <v>118</v>
      </c>
      <c r="O33" t="s">
        <v>118</v>
      </c>
      <c r="P33" t="s">
        <v>118</v>
      </c>
      <c r="Q33" t="s">
        <v>118</v>
      </c>
    </row>
    <row r="34" spans="1:17" x14ac:dyDescent="0.35">
      <c r="A34" t="s">
        <v>26</v>
      </c>
      <c r="B34" t="s">
        <v>118</v>
      </c>
      <c r="C34" t="s">
        <v>118</v>
      </c>
      <c r="D34" t="s">
        <v>118</v>
      </c>
      <c r="E34" t="s">
        <v>118</v>
      </c>
      <c r="F34" t="s">
        <v>118</v>
      </c>
      <c r="G34" t="s">
        <v>118</v>
      </c>
      <c r="H34" t="s">
        <v>118</v>
      </c>
      <c r="I34" t="s">
        <v>118</v>
      </c>
      <c r="J34" t="s">
        <v>118</v>
      </c>
      <c r="K34" t="s">
        <v>118</v>
      </c>
      <c r="L34" t="s">
        <v>118</v>
      </c>
      <c r="M34" t="s">
        <v>118</v>
      </c>
      <c r="N34" t="s">
        <v>118</v>
      </c>
      <c r="O34" t="s">
        <v>118</v>
      </c>
      <c r="P34" t="s">
        <v>118</v>
      </c>
      <c r="Q34" t="s">
        <v>118</v>
      </c>
    </row>
    <row r="35" spans="1:17" x14ac:dyDescent="0.35">
      <c r="A35" t="s">
        <v>27</v>
      </c>
      <c r="B35" t="s">
        <v>84</v>
      </c>
      <c r="C35" t="s">
        <v>84</v>
      </c>
      <c r="D35" t="s">
        <v>84</v>
      </c>
      <c r="E35" t="s">
        <v>84</v>
      </c>
      <c r="F35" t="s">
        <v>84</v>
      </c>
      <c r="G35" t="s">
        <v>84</v>
      </c>
      <c r="H35" t="s">
        <v>84</v>
      </c>
      <c r="I35" t="s">
        <v>84</v>
      </c>
      <c r="J35" t="s">
        <v>84</v>
      </c>
      <c r="K35" t="s">
        <v>84</v>
      </c>
      <c r="L35" t="s">
        <v>84</v>
      </c>
      <c r="M35" t="s">
        <v>84</v>
      </c>
      <c r="N35" t="s">
        <v>84</v>
      </c>
      <c r="O35" t="s">
        <v>84</v>
      </c>
      <c r="P35" t="s">
        <v>84</v>
      </c>
      <c r="Q35" t="s">
        <v>84</v>
      </c>
    </row>
    <row r="36" spans="1:17" x14ac:dyDescent="0.35">
      <c r="A36" s="1" t="s">
        <v>28</v>
      </c>
      <c r="B36" t="s">
        <v>1991</v>
      </c>
      <c r="C36" t="s">
        <v>4126</v>
      </c>
      <c r="D36" t="s">
        <v>2026</v>
      </c>
      <c r="E36" t="s">
        <v>2044</v>
      </c>
      <c r="F36" t="s">
        <v>2063</v>
      </c>
      <c r="G36" t="s">
        <v>2079</v>
      </c>
      <c r="H36" t="s">
        <v>2331</v>
      </c>
      <c r="I36" t="s">
        <v>2314</v>
      </c>
      <c r="J36" t="s">
        <v>2099</v>
      </c>
      <c r="K36" t="s">
        <v>2357</v>
      </c>
      <c r="L36" t="s">
        <v>2117</v>
      </c>
      <c r="M36" t="s">
        <v>2135</v>
      </c>
      <c r="N36" t="s">
        <v>2152</v>
      </c>
      <c r="O36" t="s">
        <v>2172</v>
      </c>
      <c r="P36" t="s">
        <v>2190</v>
      </c>
      <c r="Q36" t="s">
        <v>2208</v>
      </c>
    </row>
    <row r="37" spans="1:17" x14ac:dyDescent="0.35">
      <c r="A37" s="1" t="s">
        <v>29</v>
      </c>
      <c r="B37" t="s">
        <v>1992</v>
      </c>
      <c r="C37" t="s">
        <v>4127</v>
      </c>
      <c r="D37" t="s">
        <v>1469</v>
      </c>
      <c r="E37" t="s">
        <v>2045</v>
      </c>
      <c r="F37" t="s">
        <v>2064</v>
      </c>
      <c r="G37" t="s">
        <v>739</v>
      </c>
      <c r="H37" t="s">
        <v>2332</v>
      </c>
      <c r="I37" t="s">
        <v>2315</v>
      </c>
      <c r="J37" t="s">
        <v>2100</v>
      </c>
      <c r="K37" t="s">
        <v>1245</v>
      </c>
      <c r="L37" t="s">
        <v>2118</v>
      </c>
      <c r="M37" t="s">
        <v>2136</v>
      </c>
      <c r="N37" t="s">
        <v>2153</v>
      </c>
      <c r="O37" t="s">
        <v>2173</v>
      </c>
      <c r="P37" t="s">
        <v>2191</v>
      </c>
      <c r="Q37" t="s">
        <v>2209</v>
      </c>
    </row>
    <row r="38" spans="1:17" x14ac:dyDescent="0.35">
      <c r="A38" t="s">
        <v>30</v>
      </c>
      <c r="B38" t="s">
        <v>1993</v>
      </c>
      <c r="C38" t="s">
        <v>4128</v>
      </c>
      <c r="D38" t="s">
        <v>2027</v>
      </c>
      <c r="E38" t="s">
        <v>920</v>
      </c>
      <c r="F38" t="s">
        <v>1270</v>
      </c>
      <c r="G38" t="s">
        <v>2080</v>
      </c>
      <c r="H38" t="s">
        <v>2333</v>
      </c>
      <c r="I38" t="s">
        <v>2316</v>
      </c>
      <c r="J38" t="s">
        <v>2101</v>
      </c>
      <c r="K38" t="s">
        <v>2358</v>
      </c>
      <c r="L38" t="s">
        <v>2119</v>
      </c>
      <c r="M38" t="s">
        <v>2137</v>
      </c>
      <c r="N38" t="s">
        <v>2154</v>
      </c>
      <c r="O38" t="s">
        <v>2174</v>
      </c>
      <c r="P38" t="s">
        <v>2192</v>
      </c>
      <c r="Q38" t="s">
        <v>2210</v>
      </c>
    </row>
    <row r="39" spans="1:17" x14ac:dyDescent="0.35">
      <c r="A39" t="s">
        <v>31</v>
      </c>
      <c r="B39" t="s">
        <v>1994</v>
      </c>
      <c r="C39" t="s">
        <v>4129</v>
      </c>
      <c r="D39" t="s">
        <v>274</v>
      </c>
      <c r="E39" t="s">
        <v>118</v>
      </c>
      <c r="F39" t="s">
        <v>245</v>
      </c>
      <c r="G39" t="s">
        <v>118</v>
      </c>
      <c r="H39" t="s">
        <v>118</v>
      </c>
      <c r="I39" t="s">
        <v>1029</v>
      </c>
      <c r="J39" t="s">
        <v>2102</v>
      </c>
      <c r="K39" t="s">
        <v>118</v>
      </c>
      <c r="L39" t="s">
        <v>118</v>
      </c>
      <c r="M39" t="s">
        <v>118</v>
      </c>
      <c r="N39" t="s">
        <v>2155</v>
      </c>
      <c r="O39" t="s">
        <v>839</v>
      </c>
      <c r="P39" t="s">
        <v>1524</v>
      </c>
      <c r="Q39" t="s">
        <v>118</v>
      </c>
    </row>
    <row r="40" spans="1:17" x14ac:dyDescent="0.35">
      <c r="A40" s="1" t="s">
        <v>32</v>
      </c>
      <c r="B40" t="s">
        <v>1995</v>
      </c>
      <c r="C40" t="s">
        <v>4130</v>
      </c>
      <c r="D40" t="s">
        <v>2028</v>
      </c>
      <c r="E40" t="s">
        <v>2046</v>
      </c>
      <c r="F40" t="s">
        <v>2065</v>
      </c>
      <c r="G40" t="s">
        <v>2081</v>
      </c>
      <c r="H40" t="s">
        <v>2334</v>
      </c>
      <c r="I40" t="s">
        <v>2317</v>
      </c>
      <c r="J40" t="s">
        <v>2103</v>
      </c>
      <c r="K40" t="s">
        <v>2359</v>
      </c>
      <c r="L40" t="s">
        <v>2120</v>
      </c>
      <c r="M40" t="s">
        <v>2138</v>
      </c>
      <c r="N40" t="s">
        <v>2156</v>
      </c>
      <c r="O40" t="s">
        <v>2175</v>
      </c>
      <c r="P40" t="s">
        <v>2193</v>
      </c>
      <c r="Q40" t="s">
        <v>2211</v>
      </c>
    </row>
    <row r="41" spans="1:17" x14ac:dyDescent="0.35">
      <c r="A41" s="1" t="s">
        <v>33</v>
      </c>
      <c r="B41" t="s">
        <v>576</v>
      </c>
      <c r="C41" t="s">
        <v>783</v>
      </c>
      <c r="D41" t="s">
        <v>131</v>
      </c>
      <c r="E41" t="s">
        <v>131</v>
      </c>
      <c r="F41" t="s">
        <v>118</v>
      </c>
      <c r="G41" t="s">
        <v>131</v>
      </c>
      <c r="H41" t="s">
        <v>170</v>
      </c>
      <c r="I41" t="s">
        <v>131</v>
      </c>
      <c r="J41" t="s">
        <v>170</v>
      </c>
      <c r="K41" t="s">
        <v>135</v>
      </c>
      <c r="L41" t="s">
        <v>135</v>
      </c>
      <c r="M41" t="s">
        <v>131</v>
      </c>
      <c r="N41" t="s">
        <v>190</v>
      </c>
      <c r="O41" t="s">
        <v>170</v>
      </c>
      <c r="P41" t="s">
        <v>135</v>
      </c>
      <c r="Q41" t="s">
        <v>140</v>
      </c>
    </row>
    <row r="42" spans="1:17" x14ac:dyDescent="0.35">
      <c r="A42" s="1" t="s">
        <v>34</v>
      </c>
      <c r="B42" t="s">
        <v>1181</v>
      </c>
      <c r="C42" t="s">
        <v>338</v>
      </c>
      <c r="D42" t="s">
        <v>306</v>
      </c>
      <c r="E42" t="s">
        <v>306</v>
      </c>
      <c r="F42" t="s">
        <v>319</v>
      </c>
      <c r="G42" t="s">
        <v>144</v>
      </c>
      <c r="H42" t="s">
        <v>1698</v>
      </c>
      <c r="I42" t="s">
        <v>1067</v>
      </c>
      <c r="J42" t="s">
        <v>403</v>
      </c>
      <c r="K42" t="s">
        <v>403</v>
      </c>
      <c r="L42" t="s">
        <v>1269</v>
      </c>
      <c r="M42" t="s">
        <v>1067</v>
      </c>
      <c r="N42" t="s">
        <v>633</v>
      </c>
      <c r="O42" t="s">
        <v>247</v>
      </c>
      <c r="P42" t="s">
        <v>306</v>
      </c>
      <c r="Q42" t="s">
        <v>1275</v>
      </c>
    </row>
    <row r="43" spans="1:17" x14ac:dyDescent="0.35">
      <c r="A43" t="s">
        <v>35</v>
      </c>
      <c r="B43" t="s">
        <v>125</v>
      </c>
      <c r="C43" t="s">
        <v>827</v>
      </c>
      <c r="D43" t="s">
        <v>319</v>
      </c>
      <c r="E43" t="s">
        <v>1086</v>
      </c>
      <c r="F43" t="s">
        <v>1086</v>
      </c>
      <c r="G43" t="s">
        <v>2082</v>
      </c>
      <c r="H43" t="s">
        <v>404</v>
      </c>
      <c r="I43" t="s">
        <v>125</v>
      </c>
      <c r="J43" t="s">
        <v>1067</v>
      </c>
      <c r="K43" t="s">
        <v>419</v>
      </c>
      <c r="L43" t="s">
        <v>194</v>
      </c>
      <c r="M43" t="s">
        <v>260</v>
      </c>
      <c r="N43" t="s">
        <v>194</v>
      </c>
      <c r="O43" t="s">
        <v>924</v>
      </c>
      <c r="P43" t="s">
        <v>194</v>
      </c>
      <c r="Q43" t="s">
        <v>194</v>
      </c>
    </row>
    <row r="44" spans="1:17" x14ac:dyDescent="0.35">
      <c r="A44" t="s">
        <v>36</v>
      </c>
      <c r="B44" t="s">
        <v>1996</v>
      </c>
      <c r="C44" t="s">
        <v>4097</v>
      </c>
      <c r="D44" t="s">
        <v>1276</v>
      </c>
      <c r="E44" t="s">
        <v>2047</v>
      </c>
      <c r="F44" t="s">
        <v>1435</v>
      </c>
      <c r="G44" t="s">
        <v>2083</v>
      </c>
      <c r="H44" t="s">
        <v>2047</v>
      </c>
      <c r="I44" t="s">
        <v>763</v>
      </c>
      <c r="J44" t="s">
        <v>150</v>
      </c>
      <c r="K44" t="s">
        <v>1022</v>
      </c>
      <c r="L44" t="s">
        <v>881</v>
      </c>
      <c r="M44" t="s">
        <v>1790</v>
      </c>
      <c r="N44" t="s">
        <v>728</v>
      </c>
      <c r="O44" t="s">
        <v>1022</v>
      </c>
      <c r="P44" t="s">
        <v>143</v>
      </c>
      <c r="Q44" t="s">
        <v>227</v>
      </c>
    </row>
    <row r="45" spans="1:17" x14ac:dyDescent="0.35">
      <c r="A45" t="s">
        <v>37</v>
      </c>
      <c r="B45" t="s">
        <v>84</v>
      </c>
      <c r="C45" t="s">
        <v>84</v>
      </c>
      <c r="D45" t="s">
        <v>84</v>
      </c>
      <c r="E45" t="s">
        <v>84</v>
      </c>
      <c r="F45" t="s">
        <v>84</v>
      </c>
      <c r="G45" t="s">
        <v>84</v>
      </c>
      <c r="H45" t="s">
        <v>84</v>
      </c>
      <c r="I45" t="s">
        <v>84</v>
      </c>
      <c r="J45" t="s">
        <v>84</v>
      </c>
      <c r="K45" t="s">
        <v>84</v>
      </c>
      <c r="L45" t="s">
        <v>84</v>
      </c>
      <c r="M45" t="s">
        <v>84</v>
      </c>
      <c r="N45" t="s">
        <v>84</v>
      </c>
      <c r="O45" t="s">
        <v>84</v>
      </c>
      <c r="P45" t="s">
        <v>84</v>
      </c>
      <c r="Q45" t="s">
        <v>84</v>
      </c>
    </row>
    <row r="46" spans="1:17" x14ac:dyDescent="0.35">
      <c r="A46" s="1" t="s">
        <v>38</v>
      </c>
      <c r="B46" t="s">
        <v>1997</v>
      </c>
      <c r="C46" t="s">
        <v>4131</v>
      </c>
      <c r="D46" t="s">
        <v>2029</v>
      </c>
      <c r="E46" t="s">
        <v>2048</v>
      </c>
      <c r="F46" t="s">
        <v>2066</v>
      </c>
      <c r="G46" t="s">
        <v>2084</v>
      </c>
      <c r="H46" t="s">
        <v>2335</v>
      </c>
      <c r="I46" t="s">
        <v>2318</v>
      </c>
      <c r="J46" t="s">
        <v>2104</v>
      </c>
      <c r="K46" t="s">
        <v>757</v>
      </c>
      <c r="L46" t="s">
        <v>2121</v>
      </c>
      <c r="M46" t="s">
        <v>2139</v>
      </c>
      <c r="N46" t="s">
        <v>2157</v>
      </c>
      <c r="O46" t="s">
        <v>2176</v>
      </c>
      <c r="P46" t="s">
        <v>2194</v>
      </c>
      <c r="Q46" t="s">
        <v>1587</v>
      </c>
    </row>
    <row r="47" spans="1:17" x14ac:dyDescent="0.35">
      <c r="A47" s="1" t="s">
        <v>39</v>
      </c>
      <c r="B47" t="s">
        <v>1138</v>
      </c>
      <c r="C47" t="s">
        <v>1416</v>
      </c>
      <c r="D47" t="s">
        <v>1041</v>
      </c>
      <c r="E47" t="s">
        <v>2049</v>
      </c>
      <c r="F47" t="s">
        <v>2067</v>
      </c>
      <c r="G47" t="s">
        <v>2085</v>
      </c>
      <c r="H47" t="s">
        <v>2336</v>
      </c>
      <c r="I47" t="s">
        <v>1276</v>
      </c>
      <c r="J47" t="s">
        <v>2105</v>
      </c>
      <c r="K47" t="s">
        <v>2360</v>
      </c>
      <c r="L47" t="s">
        <v>2122</v>
      </c>
      <c r="M47" t="s">
        <v>670</v>
      </c>
      <c r="N47" t="s">
        <v>454</v>
      </c>
      <c r="O47" t="s">
        <v>211</v>
      </c>
      <c r="P47" t="s">
        <v>814</v>
      </c>
      <c r="Q47" t="s">
        <v>2212</v>
      </c>
    </row>
    <row r="48" spans="1:17" x14ac:dyDescent="0.35">
      <c r="A48" t="s">
        <v>40</v>
      </c>
      <c r="B48" t="s">
        <v>847</v>
      </c>
      <c r="C48" t="s">
        <v>3195</v>
      </c>
      <c r="D48" t="s">
        <v>2030</v>
      </c>
      <c r="E48" t="s">
        <v>1308</v>
      </c>
      <c r="F48" t="s">
        <v>988</v>
      </c>
      <c r="G48" t="s">
        <v>433</v>
      </c>
      <c r="H48" t="s">
        <v>891</v>
      </c>
      <c r="I48" t="s">
        <v>637</v>
      </c>
      <c r="J48" t="s">
        <v>308</v>
      </c>
      <c r="K48" t="s">
        <v>1054</v>
      </c>
      <c r="L48" t="s">
        <v>243</v>
      </c>
      <c r="M48" t="s">
        <v>713</v>
      </c>
      <c r="N48" t="s">
        <v>2158</v>
      </c>
      <c r="O48" t="s">
        <v>2096</v>
      </c>
      <c r="P48" t="s">
        <v>408</v>
      </c>
      <c r="Q48" t="s">
        <v>1568</v>
      </c>
    </row>
    <row r="49" spans="1:17" x14ac:dyDescent="0.35">
      <c r="A49" t="s">
        <v>41</v>
      </c>
      <c r="B49" t="s">
        <v>1998</v>
      </c>
      <c r="C49" t="s">
        <v>4132</v>
      </c>
      <c r="D49" t="s">
        <v>2031</v>
      </c>
      <c r="E49" t="s">
        <v>2050</v>
      </c>
      <c r="F49" t="s">
        <v>2068</v>
      </c>
      <c r="G49" t="s">
        <v>1027</v>
      </c>
      <c r="H49" t="s">
        <v>2337</v>
      </c>
      <c r="I49" t="s">
        <v>2319</v>
      </c>
      <c r="J49" t="s">
        <v>2106</v>
      </c>
      <c r="K49" t="s">
        <v>2361</v>
      </c>
      <c r="L49" t="s">
        <v>2123</v>
      </c>
      <c r="M49" t="s">
        <v>2140</v>
      </c>
      <c r="N49" t="s">
        <v>2159</v>
      </c>
      <c r="O49" t="s">
        <v>2177</v>
      </c>
      <c r="P49" t="s">
        <v>1826</v>
      </c>
      <c r="Q49" t="s">
        <v>1683</v>
      </c>
    </row>
    <row r="50" spans="1:17" x14ac:dyDescent="0.35">
      <c r="A50" t="s">
        <v>42</v>
      </c>
      <c r="B50" t="s">
        <v>1999</v>
      </c>
      <c r="C50" t="s">
        <v>1796</v>
      </c>
      <c r="D50" t="s">
        <v>118</v>
      </c>
      <c r="E50" t="s">
        <v>118</v>
      </c>
      <c r="F50" t="s">
        <v>118</v>
      </c>
      <c r="G50" t="s">
        <v>118</v>
      </c>
      <c r="H50" t="s">
        <v>313</v>
      </c>
      <c r="I50" t="s">
        <v>118</v>
      </c>
      <c r="J50" t="s">
        <v>118</v>
      </c>
      <c r="K50" t="s">
        <v>118</v>
      </c>
      <c r="L50" t="s">
        <v>118</v>
      </c>
      <c r="M50" t="s">
        <v>118</v>
      </c>
      <c r="N50" t="s">
        <v>118</v>
      </c>
      <c r="O50" t="s">
        <v>118</v>
      </c>
      <c r="P50" t="s">
        <v>118</v>
      </c>
      <c r="Q50" t="s">
        <v>118</v>
      </c>
    </row>
    <row r="51" spans="1:17" x14ac:dyDescent="0.35">
      <c r="A51" t="s">
        <v>43</v>
      </c>
      <c r="B51" t="s">
        <v>84</v>
      </c>
      <c r="C51" t="s">
        <v>84</v>
      </c>
      <c r="D51" t="s">
        <v>84</v>
      </c>
      <c r="E51" t="s">
        <v>84</v>
      </c>
      <c r="F51" t="s">
        <v>84</v>
      </c>
      <c r="G51" t="s">
        <v>84</v>
      </c>
      <c r="H51" t="s">
        <v>84</v>
      </c>
      <c r="I51" t="s">
        <v>84</v>
      </c>
      <c r="J51" t="s">
        <v>84</v>
      </c>
      <c r="K51" t="s">
        <v>84</v>
      </c>
      <c r="L51" t="s">
        <v>84</v>
      </c>
      <c r="M51" t="s">
        <v>84</v>
      </c>
      <c r="N51" t="s">
        <v>84</v>
      </c>
      <c r="O51" t="s">
        <v>84</v>
      </c>
      <c r="P51" t="s">
        <v>84</v>
      </c>
      <c r="Q51" t="s">
        <v>84</v>
      </c>
    </row>
    <row r="52" spans="1:17" x14ac:dyDescent="0.35">
      <c r="A52" t="s">
        <v>44</v>
      </c>
      <c r="B52" t="s">
        <v>2000</v>
      </c>
      <c r="C52" t="s">
        <v>3196</v>
      </c>
      <c r="D52" t="s">
        <v>2032</v>
      </c>
      <c r="E52" t="s">
        <v>2051</v>
      </c>
      <c r="F52" t="s">
        <v>2069</v>
      </c>
      <c r="G52" t="s">
        <v>2086</v>
      </c>
      <c r="H52" t="s">
        <v>2338</v>
      </c>
      <c r="I52" t="s">
        <v>2320</v>
      </c>
      <c r="J52" t="s">
        <v>2107</v>
      </c>
      <c r="K52" t="s">
        <v>2362</v>
      </c>
      <c r="L52" t="s">
        <v>2124</v>
      </c>
      <c r="M52" t="s">
        <v>1814</v>
      </c>
      <c r="N52" t="s">
        <v>2160</v>
      </c>
      <c r="O52" t="s">
        <v>2178</v>
      </c>
      <c r="P52" t="s">
        <v>2195</v>
      </c>
      <c r="Q52" t="s">
        <v>2213</v>
      </c>
    </row>
    <row r="53" spans="1:17" x14ac:dyDescent="0.35">
      <c r="A53" t="s">
        <v>45</v>
      </c>
      <c r="B53" t="s">
        <v>2001</v>
      </c>
      <c r="C53" t="s">
        <v>4133</v>
      </c>
      <c r="D53" t="s">
        <v>1745</v>
      </c>
      <c r="E53" t="s">
        <v>2052</v>
      </c>
      <c r="F53" t="s">
        <v>2070</v>
      </c>
      <c r="G53" t="s">
        <v>2087</v>
      </c>
      <c r="H53" t="s">
        <v>2339</v>
      </c>
      <c r="I53" t="s">
        <v>2321</v>
      </c>
      <c r="J53" t="s">
        <v>2108</v>
      </c>
      <c r="K53" t="s">
        <v>2302</v>
      </c>
      <c r="L53" t="s">
        <v>2125</v>
      </c>
      <c r="M53" t="s">
        <v>2141</v>
      </c>
      <c r="N53" t="s">
        <v>2161</v>
      </c>
      <c r="O53" t="s">
        <v>2179</v>
      </c>
      <c r="P53" t="s">
        <v>2196</v>
      </c>
      <c r="Q53" t="s">
        <v>2214</v>
      </c>
    </row>
    <row r="54" spans="1:17" x14ac:dyDescent="0.35">
      <c r="A54" t="s">
        <v>46</v>
      </c>
      <c r="B54" t="s">
        <v>2002</v>
      </c>
      <c r="C54" t="s">
        <v>3270</v>
      </c>
      <c r="D54" t="s">
        <v>2033</v>
      </c>
      <c r="E54" t="s">
        <v>2053</v>
      </c>
      <c r="F54" t="s">
        <v>2071</v>
      </c>
      <c r="G54" t="s">
        <v>2088</v>
      </c>
      <c r="H54" t="s">
        <v>2340</v>
      </c>
      <c r="I54" t="s">
        <v>2322</v>
      </c>
      <c r="J54" t="s">
        <v>2109</v>
      </c>
      <c r="K54" t="s">
        <v>2363</v>
      </c>
      <c r="L54" t="s">
        <v>2126</v>
      </c>
      <c r="M54" t="s">
        <v>2142</v>
      </c>
      <c r="N54" t="s">
        <v>2162</v>
      </c>
      <c r="O54" t="s">
        <v>2099</v>
      </c>
      <c r="P54" t="s">
        <v>2197</v>
      </c>
      <c r="Q54" t="s">
        <v>2215</v>
      </c>
    </row>
    <row r="55" spans="1:17" x14ac:dyDescent="0.35">
      <c r="A55" t="s">
        <v>47</v>
      </c>
      <c r="B55" t="s">
        <v>2003</v>
      </c>
      <c r="C55" t="s">
        <v>4134</v>
      </c>
      <c r="D55" t="s">
        <v>2034</v>
      </c>
      <c r="E55" t="s">
        <v>2054</v>
      </c>
      <c r="F55" t="s">
        <v>2072</v>
      </c>
      <c r="G55" t="s">
        <v>2089</v>
      </c>
      <c r="H55" t="s">
        <v>2341</v>
      </c>
      <c r="I55" t="s">
        <v>2323</v>
      </c>
      <c r="J55" t="s">
        <v>130</v>
      </c>
      <c r="K55" t="s">
        <v>2364</v>
      </c>
      <c r="L55" t="s">
        <v>2127</v>
      </c>
      <c r="M55" t="s">
        <v>2143</v>
      </c>
      <c r="N55" t="s">
        <v>2163</v>
      </c>
      <c r="O55" t="s">
        <v>2180</v>
      </c>
      <c r="P55" t="s">
        <v>2198</v>
      </c>
      <c r="Q55" t="s">
        <v>2216</v>
      </c>
    </row>
    <row r="56" spans="1:17" x14ac:dyDescent="0.35">
      <c r="A56" s="2" t="s">
        <v>48</v>
      </c>
      <c r="B56" t="s">
        <v>1991</v>
      </c>
      <c r="C56" t="s">
        <v>4126</v>
      </c>
      <c r="D56" t="s">
        <v>2026</v>
      </c>
      <c r="E56" t="s">
        <v>2044</v>
      </c>
      <c r="F56" t="s">
        <v>2063</v>
      </c>
      <c r="G56" t="s">
        <v>2079</v>
      </c>
      <c r="H56" t="s">
        <v>2331</v>
      </c>
      <c r="I56" t="s">
        <v>2314</v>
      </c>
      <c r="J56" t="s">
        <v>2099</v>
      </c>
      <c r="K56" t="s">
        <v>2357</v>
      </c>
      <c r="L56" t="s">
        <v>2117</v>
      </c>
      <c r="M56" t="s">
        <v>2135</v>
      </c>
      <c r="N56" t="s">
        <v>2152</v>
      </c>
      <c r="O56" t="s">
        <v>2172</v>
      </c>
      <c r="P56" t="s">
        <v>2190</v>
      </c>
      <c r="Q56" t="s">
        <v>2208</v>
      </c>
    </row>
    <row r="57" spans="1:17" x14ac:dyDescent="0.35">
      <c r="A57" t="s">
        <v>49</v>
      </c>
      <c r="B57" t="s">
        <v>2004</v>
      </c>
      <c r="C57" t="s">
        <v>2312</v>
      </c>
      <c r="D57" t="s">
        <v>1154</v>
      </c>
      <c r="E57" t="s">
        <v>2055</v>
      </c>
      <c r="F57" t="s">
        <v>1303</v>
      </c>
      <c r="G57" t="s">
        <v>139</v>
      </c>
      <c r="H57" t="s">
        <v>1333</v>
      </c>
      <c r="I57" t="s">
        <v>1398</v>
      </c>
      <c r="J57" t="s">
        <v>184</v>
      </c>
      <c r="K57" t="s">
        <v>478</v>
      </c>
      <c r="L57" t="s">
        <v>142</v>
      </c>
      <c r="M57" t="s">
        <v>193</v>
      </c>
      <c r="N57" t="s">
        <v>728</v>
      </c>
      <c r="O57" t="s">
        <v>2181</v>
      </c>
      <c r="P57" t="s">
        <v>2199</v>
      </c>
      <c r="Q57" t="s">
        <v>2217</v>
      </c>
    </row>
    <row r="58" spans="1:17" x14ac:dyDescent="0.35">
      <c r="A58" t="s">
        <v>50</v>
      </c>
      <c r="B58" t="s">
        <v>543</v>
      </c>
      <c r="C58" t="s">
        <v>320</v>
      </c>
      <c r="D58" t="s">
        <v>153</v>
      </c>
      <c r="E58" t="s">
        <v>420</v>
      </c>
      <c r="F58" t="s">
        <v>1434</v>
      </c>
      <c r="G58" t="s">
        <v>742</v>
      </c>
      <c r="H58" t="s">
        <v>695</v>
      </c>
      <c r="I58" t="s">
        <v>1705</v>
      </c>
      <c r="J58" t="s">
        <v>2110</v>
      </c>
      <c r="K58" t="s">
        <v>1649</v>
      </c>
      <c r="L58" t="s">
        <v>1173</v>
      </c>
      <c r="M58" t="s">
        <v>417</v>
      </c>
      <c r="N58" t="s">
        <v>195</v>
      </c>
      <c r="O58" t="s">
        <v>694</v>
      </c>
      <c r="P58" t="s">
        <v>195</v>
      </c>
      <c r="Q58" t="s">
        <v>142</v>
      </c>
    </row>
    <row r="59" spans="1:17" x14ac:dyDescent="0.35">
      <c r="A59" t="s">
        <v>51</v>
      </c>
      <c r="B59" t="s">
        <v>943</v>
      </c>
      <c r="C59" t="s">
        <v>2097</v>
      </c>
      <c r="D59" t="s">
        <v>195</v>
      </c>
      <c r="E59" t="s">
        <v>1704</v>
      </c>
      <c r="F59" t="s">
        <v>431</v>
      </c>
      <c r="G59" t="s">
        <v>802</v>
      </c>
      <c r="H59" t="s">
        <v>126</v>
      </c>
      <c r="I59" t="s">
        <v>312</v>
      </c>
      <c r="J59" t="s">
        <v>623</v>
      </c>
      <c r="K59" t="s">
        <v>2365</v>
      </c>
      <c r="L59" t="s">
        <v>1333</v>
      </c>
      <c r="M59" t="s">
        <v>152</v>
      </c>
      <c r="N59" t="s">
        <v>594</v>
      </c>
      <c r="O59" t="s">
        <v>1057</v>
      </c>
      <c r="P59" t="s">
        <v>2200</v>
      </c>
      <c r="Q59" t="s">
        <v>2218</v>
      </c>
    </row>
    <row r="60" spans="1:17" x14ac:dyDescent="0.35">
      <c r="A60" t="s">
        <v>52</v>
      </c>
      <c r="B60" t="s">
        <v>1790</v>
      </c>
      <c r="C60" t="s">
        <v>237</v>
      </c>
      <c r="D60" t="s">
        <v>182</v>
      </c>
      <c r="E60" t="s">
        <v>1378</v>
      </c>
      <c r="F60" t="s">
        <v>1047</v>
      </c>
      <c r="G60" t="s">
        <v>153</v>
      </c>
      <c r="H60" t="s">
        <v>994</v>
      </c>
      <c r="I60" t="s">
        <v>139</v>
      </c>
      <c r="J60" t="s">
        <v>118</v>
      </c>
      <c r="K60" t="s">
        <v>2085</v>
      </c>
      <c r="L60" t="s">
        <v>195</v>
      </c>
      <c r="M60" t="s">
        <v>2144</v>
      </c>
      <c r="N60" t="s">
        <v>2164</v>
      </c>
      <c r="O60" t="s">
        <v>1154</v>
      </c>
      <c r="P60" t="s">
        <v>153</v>
      </c>
      <c r="Q60" t="s">
        <v>194</v>
      </c>
    </row>
    <row r="61" spans="1:17" x14ac:dyDescent="0.35">
      <c r="A61" s="1" t="s">
        <v>53</v>
      </c>
      <c r="B61" t="s">
        <v>399</v>
      </c>
      <c r="C61" t="s">
        <v>4135</v>
      </c>
      <c r="D61" t="s">
        <v>1457</v>
      </c>
      <c r="E61" t="s">
        <v>702</v>
      </c>
      <c r="F61" t="s">
        <v>146</v>
      </c>
      <c r="G61" t="s">
        <v>595</v>
      </c>
      <c r="H61" t="s">
        <v>623</v>
      </c>
      <c r="I61" t="s">
        <v>593</v>
      </c>
      <c r="J61" t="s">
        <v>593</v>
      </c>
      <c r="K61" t="s">
        <v>375</v>
      </c>
      <c r="L61" t="s">
        <v>1650</v>
      </c>
      <c r="M61" t="s">
        <v>1807</v>
      </c>
      <c r="N61" t="s">
        <v>957</v>
      </c>
      <c r="O61" t="s">
        <v>417</v>
      </c>
      <c r="P61" t="s">
        <v>872</v>
      </c>
      <c r="Q61" t="s">
        <v>2218</v>
      </c>
    </row>
    <row r="62" spans="1:17" x14ac:dyDescent="0.35">
      <c r="A62" t="s">
        <v>54</v>
      </c>
      <c r="B62" t="s">
        <v>2005</v>
      </c>
      <c r="C62" t="s">
        <v>3197</v>
      </c>
      <c r="D62" t="s">
        <v>2035</v>
      </c>
      <c r="E62" t="s">
        <v>2056</v>
      </c>
      <c r="F62" t="s">
        <v>2073</v>
      </c>
      <c r="G62" t="s">
        <v>2090</v>
      </c>
      <c r="H62" t="s">
        <v>2342</v>
      </c>
      <c r="I62" t="s">
        <v>2324</v>
      </c>
      <c r="J62" t="s">
        <v>2111</v>
      </c>
      <c r="K62" t="s">
        <v>2366</v>
      </c>
      <c r="L62" t="s">
        <v>2128</v>
      </c>
      <c r="M62" t="s">
        <v>2145</v>
      </c>
      <c r="N62" t="s">
        <v>2165</v>
      </c>
      <c r="O62" t="s">
        <v>2182</v>
      </c>
      <c r="P62" t="s">
        <v>2201</v>
      </c>
      <c r="Q62" t="s">
        <v>2219</v>
      </c>
    </row>
    <row r="63" spans="1:17" x14ac:dyDescent="0.35">
      <c r="A63" t="s">
        <v>55</v>
      </c>
      <c r="B63" t="s">
        <v>2006</v>
      </c>
      <c r="C63" t="s">
        <v>4136</v>
      </c>
      <c r="D63" t="s">
        <v>2036</v>
      </c>
      <c r="E63" t="s">
        <v>2057</v>
      </c>
      <c r="F63" t="s">
        <v>2074</v>
      </c>
      <c r="G63" t="s">
        <v>2091</v>
      </c>
      <c r="H63" t="s">
        <v>2343</v>
      </c>
      <c r="I63" t="s">
        <v>2325</v>
      </c>
      <c r="J63" t="s">
        <v>2112</v>
      </c>
      <c r="K63" t="s">
        <v>2367</v>
      </c>
      <c r="L63" t="s">
        <v>2129</v>
      </c>
      <c r="M63" t="s">
        <v>2146</v>
      </c>
      <c r="N63" t="s">
        <v>2166</v>
      </c>
      <c r="O63" t="s">
        <v>2183</v>
      </c>
      <c r="P63" t="s">
        <v>2202</v>
      </c>
      <c r="Q63" t="s">
        <v>2220</v>
      </c>
    </row>
    <row r="64" spans="1:17" x14ac:dyDescent="0.35">
      <c r="A64" t="s">
        <v>56</v>
      </c>
      <c r="B64" t="s">
        <v>2007</v>
      </c>
      <c r="C64" t="s">
        <v>4137</v>
      </c>
      <c r="D64" t="s">
        <v>2037</v>
      </c>
      <c r="E64" t="s">
        <v>2058</v>
      </c>
      <c r="F64" t="s">
        <v>2075</v>
      </c>
      <c r="G64" t="s">
        <v>2092</v>
      </c>
      <c r="H64" t="s">
        <v>2344</v>
      </c>
      <c r="I64" t="s">
        <v>2326</v>
      </c>
      <c r="J64" t="s">
        <v>2113</v>
      </c>
      <c r="K64" t="s">
        <v>2368</v>
      </c>
      <c r="L64" t="s">
        <v>2130</v>
      </c>
      <c r="M64" t="s">
        <v>2147</v>
      </c>
      <c r="N64" t="s">
        <v>2167</v>
      </c>
      <c r="O64" t="s">
        <v>2184</v>
      </c>
      <c r="P64" t="s">
        <v>2203</v>
      </c>
      <c r="Q64" t="s">
        <v>2221</v>
      </c>
    </row>
    <row r="65" spans="1:17" x14ac:dyDescent="0.35">
      <c r="A65" t="s">
        <v>57</v>
      </c>
      <c r="B65" t="s">
        <v>2008</v>
      </c>
      <c r="C65" t="s">
        <v>4138</v>
      </c>
      <c r="D65" t="s">
        <v>2038</v>
      </c>
      <c r="E65" t="s">
        <v>2059</v>
      </c>
      <c r="F65" t="s">
        <v>2076</v>
      </c>
      <c r="G65" t="s">
        <v>2093</v>
      </c>
      <c r="H65" t="s">
        <v>2345</v>
      </c>
      <c r="I65" t="s">
        <v>2327</v>
      </c>
      <c r="J65" t="s">
        <v>118</v>
      </c>
      <c r="K65" t="s">
        <v>2369</v>
      </c>
      <c r="L65" t="s">
        <v>2131</v>
      </c>
      <c r="M65" t="s">
        <v>2148</v>
      </c>
      <c r="N65" t="s">
        <v>2168</v>
      </c>
      <c r="O65" t="s">
        <v>2185</v>
      </c>
      <c r="P65" t="s">
        <v>2204</v>
      </c>
      <c r="Q65" t="s">
        <v>2222</v>
      </c>
    </row>
    <row r="66" spans="1:17" x14ac:dyDescent="0.35">
      <c r="A66" t="s">
        <v>58</v>
      </c>
      <c r="B66" t="s">
        <v>1995</v>
      </c>
      <c r="C66" t="s">
        <v>4130</v>
      </c>
      <c r="D66" t="s">
        <v>2028</v>
      </c>
      <c r="E66" t="s">
        <v>2046</v>
      </c>
      <c r="F66" t="s">
        <v>2065</v>
      </c>
      <c r="G66" t="s">
        <v>2081</v>
      </c>
      <c r="H66" t="s">
        <v>2334</v>
      </c>
      <c r="I66" t="s">
        <v>2317</v>
      </c>
      <c r="J66" t="s">
        <v>2103</v>
      </c>
      <c r="K66" t="s">
        <v>2359</v>
      </c>
      <c r="L66" t="s">
        <v>2120</v>
      </c>
      <c r="M66" t="s">
        <v>2138</v>
      </c>
      <c r="N66" t="s">
        <v>2156</v>
      </c>
      <c r="O66" t="s">
        <v>2175</v>
      </c>
      <c r="P66" t="s">
        <v>2193</v>
      </c>
      <c r="Q66" t="s">
        <v>2211</v>
      </c>
    </row>
    <row r="67" spans="1:17" x14ac:dyDescent="0.35">
      <c r="A67" t="s">
        <v>59</v>
      </c>
      <c r="B67" t="s">
        <v>219</v>
      </c>
      <c r="C67" t="s">
        <v>118</v>
      </c>
      <c r="D67" t="s">
        <v>118</v>
      </c>
      <c r="E67" t="s">
        <v>118</v>
      </c>
      <c r="F67" t="s">
        <v>118</v>
      </c>
      <c r="G67" t="s">
        <v>118</v>
      </c>
      <c r="H67" t="s">
        <v>118</v>
      </c>
      <c r="I67" t="s">
        <v>118</v>
      </c>
      <c r="J67" t="s">
        <v>118</v>
      </c>
      <c r="K67" t="s">
        <v>118</v>
      </c>
      <c r="L67" t="s">
        <v>118</v>
      </c>
      <c r="M67" t="s">
        <v>118</v>
      </c>
      <c r="N67" t="s">
        <v>118</v>
      </c>
      <c r="O67" t="s">
        <v>118</v>
      </c>
      <c r="P67" t="s">
        <v>118</v>
      </c>
      <c r="Q67" t="s">
        <v>118</v>
      </c>
    </row>
    <row r="68" spans="1:17" x14ac:dyDescent="0.35">
      <c r="A68" t="s">
        <v>60</v>
      </c>
      <c r="B68" t="s">
        <v>2009</v>
      </c>
      <c r="C68" t="s">
        <v>3198</v>
      </c>
      <c r="D68" t="s">
        <v>118</v>
      </c>
      <c r="E68" t="s">
        <v>118</v>
      </c>
      <c r="F68" t="s">
        <v>118</v>
      </c>
      <c r="G68" t="s">
        <v>118</v>
      </c>
      <c r="H68" t="s">
        <v>118</v>
      </c>
      <c r="I68" t="s">
        <v>118</v>
      </c>
      <c r="J68" t="s">
        <v>118</v>
      </c>
      <c r="K68" t="s">
        <v>118</v>
      </c>
      <c r="L68" t="s">
        <v>118</v>
      </c>
      <c r="M68" t="s">
        <v>118</v>
      </c>
      <c r="N68" t="s">
        <v>118</v>
      </c>
      <c r="O68" t="s">
        <v>118</v>
      </c>
      <c r="P68" t="s">
        <v>118</v>
      </c>
      <c r="Q68" t="s">
        <v>118</v>
      </c>
    </row>
    <row r="69" spans="1:17" x14ac:dyDescent="0.35">
      <c r="A69" t="s">
        <v>61</v>
      </c>
      <c r="B69" t="s">
        <v>209</v>
      </c>
      <c r="C69" t="s">
        <v>3199</v>
      </c>
      <c r="D69" t="s">
        <v>118</v>
      </c>
      <c r="E69" t="s">
        <v>118</v>
      </c>
      <c r="F69" t="s">
        <v>118</v>
      </c>
      <c r="G69" t="s">
        <v>118</v>
      </c>
      <c r="H69" t="s">
        <v>118</v>
      </c>
      <c r="I69" t="s">
        <v>118</v>
      </c>
      <c r="J69" t="s">
        <v>118</v>
      </c>
      <c r="K69" t="s">
        <v>118</v>
      </c>
      <c r="L69" t="s">
        <v>118</v>
      </c>
      <c r="M69" t="s">
        <v>118</v>
      </c>
      <c r="N69" t="s">
        <v>118</v>
      </c>
      <c r="O69" t="s">
        <v>118</v>
      </c>
      <c r="P69" t="s">
        <v>118</v>
      </c>
      <c r="Q69" t="s">
        <v>118</v>
      </c>
    </row>
    <row r="70" spans="1:17" x14ac:dyDescent="0.35">
      <c r="A70" t="s">
        <v>62</v>
      </c>
      <c r="B70" t="s">
        <v>2010</v>
      </c>
      <c r="C70" t="s">
        <v>2504</v>
      </c>
      <c r="D70" t="s">
        <v>118</v>
      </c>
      <c r="E70" t="s">
        <v>118</v>
      </c>
      <c r="F70" t="s">
        <v>118</v>
      </c>
      <c r="G70" t="s">
        <v>118</v>
      </c>
      <c r="H70" t="s">
        <v>118</v>
      </c>
      <c r="I70" t="s">
        <v>118</v>
      </c>
      <c r="J70" t="s">
        <v>118</v>
      </c>
      <c r="K70" t="s">
        <v>118</v>
      </c>
      <c r="L70" t="s">
        <v>118</v>
      </c>
      <c r="M70" t="s">
        <v>118</v>
      </c>
      <c r="N70" t="s">
        <v>118</v>
      </c>
      <c r="O70" t="s">
        <v>118</v>
      </c>
      <c r="P70" t="s">
        <v>118</v>
      </c>
      <c r="Q70" t="s">
        <v>118</v>
      </c>
    </row>
    <row r="71" spans="1:17" x14ac:dyDescent="0.35">
      <c r="A71" t="s">
        <v>63</v>
      </c>
      <c r="B71" t="s">
        <v>2011</v>
      </c>
      <c r="C71" t="s">
        <v>3200</v>
      </c>
      <c r="D71" t="s">
        <v>118</v>
      </c>
      <c r="E71" t="s">
        <v>118</v>
      </c>
      <c r="F71" t="s">
        <v>118</v>
      </c>
      <c r="G71" t="s">
        <v>118</v>
      </c>
      <c r="H71" t="s">
        <v>118</v>
      </c>
      <c r="I71" t="s">
        <v>118</v>
      </c>
      <c r="J71" t="s">
        <v>118</v>
      </c>
      <c r="K71" t="s">
        <v>118</v>
      </c>
      <c r="L71" t="s">
        <v>118</v>
      </c>
      <c r="M71" t="s">
        <v>118</v>
      </c>
      <c r="N71" t="s">
        <v>118</v>
      </c>
      <c r="O71" t="s">
        <v>118</v>
      </c>
      <c r="P71" t="s">
        <v>118</v>
      </c>
      <c r="Q71" t="s">
        <v>118</v>
      </c>
    </row>
    <row r="72" spans="1:17" x14ac:dyDescent="0.35">
      <c r="A72" t="s">
        <v>64</v>
      </c>
      <c r="B72" t="s">
        <v>509</v>
      </c>
      <c r="C72" t="s">
        <v>3201</v>
      </c>
      <c r="D72" t="s">
        <v>118</v>
      </c>
      <c r="E72" t="s">
        <v>118</v>
      </c>
      <c r="F72" t="s">
        <v>118</v>
      </c>
      <c r="G72" t="s">
        <v>118</v>
      </c>
      <c r="H72" t="s">
        <v>118</v>
      </c>
      <c r="I72" t="s">
        <v>118</v>
      </c>
      <c r="J72" t="s">
        <v>118</v>
      </c>
      <c r="K72" t="s">
        <v>118</v>
      </c>
      <c r="L72" t="s">
        <v>118</v>
      </c>
      <c r="M72" t="s">
        <v>118</v>
      </c>
      <c r="N72" t="s">
        <v>118</v>
      </c>
      <c r="O72" t="s">
        <v>118</v>
      </c>
      <c r="P72" t="s">
        <v>118</v>
      </c>
      <c r="Q72" t="s">
        <v>118</v>
      </c>
    </row>
    <row r="73" spans="1:17" x14ac:dyDescent="0.35">
      <c r="A73" t="s">
        <v>65</v>
      </c>
      <c r="B73" t="s">
        <v>1291</v>
      </c>
      <c r="C73" t="s">
        <v>1361</v>
      </c>
      <c r="D73" t="s">
        <v>118</v>
      </c>
      <c r="E73" t="s">
        <v>118</v>
      </c>
      <c r="F73" t="s">
        <v>118</v>
      </c>
      <c r="G73" t="s">
        <v>118</v>
      </c>
      <c r="H73" t="s">
        <v>118</v>
      </c>
      <c r="I73" t="s">
        <v>118</v>
      </c>
      <c r="J73" t="s">
        <v>118</v>
      </c>
      <c r="K73" t="s">
        <v>118</v>
      </c>
      <c r="L73" t="s">
        <v>118</v>
      </c>
      <c r="M73" t="s">
        <v>118</v>
      </c>
      <c r="N73" t="s">
        <v>118</v>
      </c>
      <c r="O73" t="s">
        <v>118</v>
      </c>
      <c r="P73" t="s">
        <v>118</v>
      </c>
      <c r="Q73" t="s">
        <v>118</v>
      </c>
    </row>
    <row r="74" spans="1:17" x14ac:dyDescent="0.35">
      <c r="A74" t="s">
        <v>66</v>
      </c>
      <c r="B74" t="s">
        <v>2012</v>
      </c>
      <c r="C74" t="s">
        <v>3202</v>
      </c>
      <c r="D74" t="s">
        <v>118</v>
      </c>
      <c r="E74" t="s">
        <v>118</v>
      </c>
      <c r="F74" t="s">
        <v>118</v>
      </c>
      <c r="G74" t="s">
        <v>118</v>
      </c>
      <c r="H74" t="s">
        <v>118</v>
      </c>
      <c r="I74" t="s">
        <v>118</v>
      </c>
      <c r="J74" t="s">
        <v>118</v>
      </c>
      <c r="K74" t="s">
        <v>118</v>
      </c>
      <c r="L74" t="s">
        <v>118</v>
      </c>
      <c r="M74" t="s">
        <v>118</v>
      </c>
      <c r="N74" t="s">
        <v>118</v>
      </c>
      <c r="O74" t="s">
        <v>118</v>
      </c>
      <c r="P74" t="s">
        <v>118</v>
      </c>
      <c r="Q74" t="s">
        <v>118</v>
      </c>
    </row>
    <row r="75" spans="1:17" x14ac:dyDescent="0.35">
      <c r="A75" t="s">
        <v>67</v>
      </c>
      <c r="B75" t="s">
        <v>2013</v>
      </c>
      <c r="C75" t="s">
        <v>358</v>
      </c>
      <c r="D75" t="s">
        <v>118</v>
      </c>
      <c r="E75" t="s">
        <v>118</v>
      </c>
      <c r="F75" t="s">
        <v>118</v>
      </c>
      <c r="G75" t="s">
        <v>118</v>
      </c>
      <c r="H75" t="s">
        <v>118</v>
      </c>
      <c r="I75" t="s">
        <v>118</v>
      </c>
      <c r="J75" t="s">
        <v>118</v>
      </c>
      <c r="K75" t="s">
        <v>118</v>
      </c>
      <c r="L75" t="s">
        <v>118</v>
      </c>
      <c r="M75" t="s">
        <v>118</v>
      </c>
      <c r="N75" t="s">
        <v>118</v>
      </c>
      <c r="O75" t="s">
        <v>118</v>
      </c>
      <c r="P75" t="s">
        <v>118</v>
      </c>
      <c r="Q75" t="s">
        <v>118</v>
      </c>
    </row>
    <row r="76" spans="1:17" x14ac:dyDescent="0.35">
      <c r="A76" t="s">
        <v>68</v>
      </c>
      <c r="B76" t="s">
        <v>127</v>
      </c>
      <c r="C76" t="s">
        <v>127</v>
      </c>
      <c r="D76" t="s">
        <v>118</v>
      </c>
      <c r="E76" t="s">
        <v>118</v>
      </c>
      <c r="F76" t="s">
        <v>118</v>
      </c>
      <c r="G76" t="s">
        <v>118</v>
      </c>
      <c r="H76" t="s">
        <v>118</v>
      </c>
      <c r="I76" t="s">
        <v>118</v>
      </c>
      <c r="J76" t="s">
        <v>118</v>
      </c>
      <c r="K76" t="s">
        <v>118</v>
      </c>
      <c r="L76" t="s">
        <v>118</v>
      </c>
      <c r="M76" t="s">
        <v>118</v>
      </c>
      <c r="N76" t="s">
        <v>118</v>
      </c>
      <c r="O76" t="s">
        <v>118</v>
      </c>
      <c r="P76" t="s">
        <v>118</v>
      </c>
      <c r="Q76" t="s">
        <v>118</v>
      </c>
    </row>
    <row r="77" spans="1:17" x14ac:dyDescent="0.35">
      <c r="A77" t="s">
        <v>69</v>
      </c>
      <c r="B77" t="s">
        <v>118</v>
      </c>
      <c r="C77" t="s">
        <v>84</v>
      </c>
      <c r="D77" t="s">
        <v>118</v>
      </c>
      <c r="E77" t="s">
        <v>118</v>
      </c>
      <c r="F77" t="s">
        <v>118</v>
      </c>
      <c r="G77" t="s">
        <v>118</v>
      </c>
      <c r="H77" t="s">
        <v>118</v>
      </c>
      <c r="I77" t="s">
        <v>118</v>
      </c>
      <c r="J77" t="s">
        <v>118</v>
      </c>
      <c r="K77" t="s">
        <v>118</v>
      </c>
      <c r="L77" t="s">
        <v>118</v>
      </c>
      <c r="M77" t="s">
        <v>118</v>
      </c>
      <c r="N77" t="s">
        <v>118</v>
      </c>
      <c r="O77" t="s">
        <v>118</v>
      </c>
      <c r="P77" t="s">
        <v>118</v>
      </c>
      <c r="Q77" t="s">
        <v>118</v>
      </c>
    </row>
    <row r="78" spans="1:17" x14ac:dyDescent="0.35">
      <c r="A78" t="s">
        <v>70</v>
      </c>
      <c r="B78" t="s">
        <v>2014</v>
      </c>
      <c r="D78" t="s">
        <v>118</v>
      </c>
      <c r="E78" t="s">
        <v>118</v>
      </c>
      <c r="F78" t="s">
        <v>118</v>
      </c>
      <c r="G78" t="s">
        <v>118</v>
      </c>
      <c r="H78" t="s">
        <v>118</v>
      </c>
      <c r="I78" t="s">
        <v>118</v>
      </c>
      <c r="J78" t="s">
        <v>118</v>
      </c>
      <c r="K78" t="s">
        <v>118</v>
      </c>
      <c r="L78" t="s">
        <v>118</v>
      </c>
      <c r="M78" t="s">
        <v>118</v>
      </c>
      <c r="N78" t="s">
        <v>118</v>
      </c>
      <c r="O78" t="s">
        <v>118</v>
      </c>
      <c r="P78" t="s">
        <v>118</v>
      </c>
      <c r="Q78" t="s">
        <v>118</v>
      </c>
    </row>
    <row r="79" spans="1:17" x14ac:dyDescent="0.35">
      <c r="A79" t="s">
        <v>71</v>
      </c>
      <c r="B79" t="s">
        <v>2015</v>
      </c>
      <c r="D79" t="s">
        <v>118</v>
      </c>
      <c r="E79" t="s">
        <v>118</v>
      </c>
      <c r="F79" t="s">
        <v>118</v>
      </c>
      <c r="G79" t="s">
        <v>118</v>
      </c>
      <c r="H79" t="s">
        <v>118</v>
      </c>
      <c r="I79" t="s">
        <v>118</v>
      </c>
      <c r="J79" t="s">
        <v>118</v>
      </c>
      <c r="K79" t="s">
        <v>118</v>
      </c>
      <c r="L79" t="s">
        <v>118</v>
      </c>
      <c r="M79" t="s">
        <v>118</v>
      </c>
      <c r="N79" t="s">
        <v>118</v>
      </c>
      <c r="O79" t="s">
        <v>118</v>
      </c>
      <c r="P79" t="s">
        <v>118</v>
      </c>
      <c r="Q79" t="s">
        <v>118</v>
      </c>
    </row>
    <row r="80" spans="1:17" x14ac:dyDescent="0.35">
      <c r="A80" t="s">
        <v>72</v>
      </c>
      <c r="B80" t="s">
        <v>118</v>
      </c>
      <c r="D80" t="s">
        <v>118</v>
      </c>
      <c r="E80" t="s">
        <v>118</v>
      </c>
      <c r="F80" t="s">
        <v>118</v>
      </c>
      <c r="G80" t="s">
        <v>118</v>
      </c>
      <c r="H80" t="s">
        <v>118</v>
      </c>
      <c r="I80" t="s">
        <v>118</v>
      </c>
      <c r="J80" t="s">
        <v>118</v>
      </c>
      <c r="K80" t="s">
        <v>118</v>
      </c>
      <c r="L80" t="s">
        <v>118</v>
      </c>
      <c r="M80" t="s">
        <v>118</v>
      </c>
      <c r="N80" t="s">
        <v>118</v>
      </c>
      <c r="O80" t="s">
        <v>118</v>
      </c>
      <c r="P80" t="s">
        <v>118</v>
      </c>
      <c r="Q80" t="s">
        <v>118</v>
      </c>
    </row>
    <row r="81" spans="1:17" x14ac:dyDescent="0.35">
      <c r="A81" t="s">
        <v>73</v>
      </c>
      <c r="B81" t="s">
        <v>127</v>
      </c>
      <c r="D81" t="s">
        <v>118</v>
      </c>
      <c r="E81" t="s">
        <v>118</v>
      </c>
      <c r="F81" t="s">
        <v>118</v>
      </c>
      <c r="G81" t="s">
        <v>118</v>
      </c>
      <c r="H81" t="s">
        <v>118</v>
      </c>
      <c r="I81" t="s">
        <v>118</v>
      </c>
      <c r="J81" t="s">
        <v>118</v>
      </c>
      <c r="K81" t="s">
        <v>118</v>
      </c>
      <c r="L81" t="s">
        <v>118</v>
      </c>
      <c r="M81" t="s">
        <v>118</v>
      </c>
      <c r="N81" t="s">
        <v>118</v>
      </c>
      <c r="O81" t="s">
        <v>118</v>
      </c>
      <c r="P81" t="s">
        <v>118</v>
      </c>
      <c r="Q81" t="s">
        <v>118</v>
      </c>
    </row>
    <row r="82" spans="1:17" x14ac:dyDescent="0.35">
      <c r="A82" t="s">
        <v>74</v>
      </c>
      <c r="B82" t="s">
        <v>84</v>
      </c>
      <c r="D82" t="s">
        <v>84</v>
      </c>
      <c r="E82" t="s">
        <v>84</v>
      </c>
      <c r="F82" t="s">
        <v>84</v>
      </c>
      <c r="G82" t="s">
        <v>84</v>
      </c>
      <c r="H82" t="s">
        <v>84</v>
      </c>
      <c r="I82" t="s">
        <v>84</v>
      </c>
      <c r="J82" t="s">
        <v>84</v>
      </c>
      <c r="K82" t="s">
        <v>84</v>
      </c>
      <c r="L82" t="s">
        <v>84</v>
      </c>
      <c r="M82" t="s">
        <v>84</v>
      </c>
      <c r="N82" t="s">
        <v>84</v>
      </c>
      <c r="O82" t="s">
        <v>84</v>
      </c>
      <c r="P82" t="s">
        <v>84</v>
      </c>
      <c r="Q82" t="s">
        <v>84</v>
      </c>
    </row>
    <row r="83" spans="1:17" x14ac:dyDescent="0.35">
      <c r="A83" s="2" t="s">
        <v>75</v>
      </c>
      <c r="B83" t="s">
        <v>651</v>
      </c>
      <c r="C83" t="s">
        <v>118</v>
      </c>
      <c r="D83" t="s">
        <v>118</v>
      </c>
      <c r="E83" t="s">
        <v>118</v>
      </c>
      <c r="F83" t="s">
        <v>118</v>
      </c>
      <c r="G83" t="s">
        <v>118</v>
      </c>
      <c r="H83" t="s">
        <v>118</v>
      </c>
      <c r="I83" t="s">
        <v>118</v>
      </c>
      <c r="J83" t="s">
        <v>118</v>
      </c>
      <c r="K83" t="s">
        <v>118</v>
      </c>
      <c r="L83" t="s">
        <v>118</v>
      </c>
      <c r="M83" t="s">
        <v>118</v>
      </c>
      <c r="N83" t="s">
        <v>118</v>
      </c>
      <c r="O83" t="s">
        <v>118</v>
      </c>
      <c r="P83" t="s">
        <v>118</v>
      </c>
      <c r="Q83" t="s">
        <v>118</v>
      </c>
    </row>
    <row r="84" spans="1:17" x14ac:dyDescent="0.35">
      <c r="A84" s="1" t="s">
        <v>76</v>
      </c>
      <c r="B84" t="s">
        <v>2016</v>
      </c>
      <c r="C84" t="s">
        <v>130</v>
      </c>
      <c r="D84" t="s">
        <v>130</v>
      </c>
      <c r="E84" t="s">
        <v>130</v>
      </c>
      <c r="F84" t="s">
        <v>130</v>
      </c>
      <c r="G84" t="s">
        <v>130</v>
      </c>
      <c r="H84" t="s">
        <v>130</v>
      </c>
      <c r="I84" t="s">
        <v>130</v>
      </c>
      <c r="J84" t="s">
        <v>130</v>
      </c>
      <c r="K84" t="s">
        <v>130</v>
      </c>
      <c r="L84" t="s">
        <v>130</v>
      </c>
      <c r="M84" t="s">
        <v>130</v>
      </c>
      <c r="N84" t="s">
        <v>130</v>
      </c>
      <c r="O84" t="s">
        <v>130</v>
      </c>
      <c r="P84" t="s">
        <v>130</v>
      </c>
      <c r="Q84" t="s">
        <v>130</v>
      </c>
    </row>
    <row r="85" spans="1:17" x14ac:dyDescent="0.35">
      <c r="A85" t="s">
        <v>77</v>
      </c>
      <c r="B85" t="s">
        <v>118</v>
      </c>
      <c r="C85" t="s">
        <v>118</v>
      </c>
      <c r="D85" t="s">
        <v>118</v>
      </c>
      <c r="E85" t="s">
        <v>118</v>
      </c>
      <c r="F85" t="s">
        <v>118</v>
      </c>
      <c r="G85" t="s">
        <v>118</v>
      </c>
      <c r="H85" t="s">
        <v>118</v>
      </c>
      <c r="I85" t="s">
        <v>118</v>
      </c>
      <c r="J85" t="s">
        <v>118</v>
      </c>
      <c r="K85" t="s">
        <v>118</v>
      </c>
      <c r="L85" t="s">
        <v>118</v>
      </c>
      <c r="M85" t="s">
        <v>118</v>
      </c>
      <c r="N85" t="s">
        <v>118</v>
      </c>
      <c r="O85" t="s">
        <v>118</v>
      </c>
      <c r="P85" t="s">
        <v>118</v>
      </c>
      <c r="Q85" t="s">
        <v>118</v>
      </c>
    </row>
    <row r="86" spans="1:17" x14ac:dyDescent="0.35">
      <c r="A86" t="s">
        <v>78</v>
      </c>
      <c r="B86" t="s">
        <v>2017</v>
      </c>
      <c r="C86" t="s">
        <v>130</v>
      </c>
      <c r="D86" t="s">
        <v>130</v>
      </c>
      <c r="E86" t="s">
        <v>130</v>
      </c>
      <c r="F86" t="s">
        <v>130</v>
      </c>
      <c r="G86" t="s">
        <v>130</v>
      </c>
      <c r="H86" t="s">
        <v>130</v>
      </c>
      <c r="I86" t="s">
        <v>130</v>
      </c>
      <c r="J86" t="s">
        <v>130</v>
      </c>
      <c r="K86" t="s">
        <v>130</v>
      </c>
      <c r="L86" t="s">
        <v>130</v>
      </c>
      <c r="M86" t="s">
        <v>130</v>
      </c>
      <c r="N86" t="s">
        <v>130</v>
      </c>
      <c r="O86" t="s">
        <v>130</v>
      </c>
      <c r="P86" t="s">
        <v>130</v>
      </c>
      <c r="Q86" t="s">
        <v>130</v>
      </c>
    </row>
    <row r="87" spans="1:17" x14ac:dyDescent="0.35">
      <c r="A87" s="2" t="s">
        <v>79</v>
      </c>
      <c r="B87" t="s">
        <v>118</v>
      </c>
      <c r="C87" t="s">
        <v>131</v>
      </c>
      <c r="D87" t="s">
        <v>363</v>
      </c>
      <c r="E87" t="s">
        <v>158</v>
      </c>
      <c r="F87" t="s">
        <v>190</v>
      </c>
      <c r="G87" t="s">
        <v>783</v>
      </c>
      <c r="H87" t="s">
        <v>363</v>
      </c>
      <c r="I87" t="s">
        <v>135</v>
      </c>
      <c r="J87" t="s">
        <v>1692</v>
      </c>
      <c r="K87" t="s">
        <v>158</v>
      </c>
      <c r="L87" t="s">
        <v>225</v>
      </c>
      <c r="M87" t="s">
        <v>225</v>
      </c>
      <c r="N87" t="s">
        <v>140</v>
      </c>
      <c r="O87" t="s">
        <v>190</v>
      </c>
      <c r="P87" t="s">
        <v>124</v>
      </c>
      <c r="Q87" t="s">
        <v>363</v>
      </c>
    </row>
    <row r="88" spans="1:17" x14ac:dyDescent="0.35">
      <c r="A88" s="1" t="s">
        <v>80</v>
      </c>
      <c r="B88" t="s">
        <v>2018</v>
      </c>
      <c r="C88" t="s">
        <v>2503</v>
      </c>
      <c r="D88" t="s">
        <v>2039</v>
      </c>
      <c r="E88" t="s">
        <v>2060</v>
      </c>
      <c r="F88" t="s">
        <v>2077</v>
      </c>
      <c r="G88" t="s">
        <v>2094</v>
      </c>
      <c r="H88" t="s">
        <v>2346</v>
      </c>
      <c r="I88" t="s">
        <v>2328</v>
      </c>
      <c r="J88" t="s">
        <v>2114</v>
      </c>
      <c r="K88" t="s">
        <v>2346</v>
      </c>
      <c r="L88" t="s">
        <v>2132</v>
      </c>
      <c r="M88" t="s">
        <v>2149</v>
      </c>
      <c r="N88" t="s">
        <v>2169</v>
      </c>
      <c r="O88" t="s">
        <v>2186</v>
      </c>
      <c r="P88" t="s">
        <v>2205</v>
      </c>
      <c r="Q88" t="s">
        <v>2223</v>
      </c>
    </row>
    <row r="89" spans="1:17" x14ac:dyDescent="0.35">
      <c r="A89" t="s">
        <v>81</v>
      </c>
      <c r="B89" t="s">
        <v>2019</v>
      </c>
      <c r="C89" t="s">
        <v>118</v>
      </c>
      <c r="D89" t="s">
        <v>118</v>
      </c>
      <c r="E89" t="s">
        <v>118</v>
      </c>
      <c r="F89" t="s">
        <v>118</v>
      </c>
      <c r="G89" t="s">
        <v>118</v>
      </c>
      <c r="H89" t="s">
        <v>118</v>
      </c>
      <c r="I89" t="s">
        <v>118</v>
      </c>
      <c r="J89" t="s">
        <v>118</v>
      </c>
      <c r="K89" t="s">
        <v>118</v>
      </c>
      <c r="L89" t="s">
        <v>118</v>
      </c>
      <c r="M89" t="s">
        <v>118</v>
      </c>
      <c r="N89" t="s">
        <v>118</v>
      </c>
      <c r="O89" t="s">
        <v>118</v>
      </c>
      <c r="P89" t="s">
        <v>118</v>
      </c>
      <c r="Q89" t="s">
        <v>118</v>
      </c>
    </row>
    <row r="90" spans="1:17" x14ac:dyDescent="0.35">
      <c r="A90" s="1" t="s">
        <v>82</v>
      </c>
      <c r="B90" t="s">
        <v>2020</v>
      </c>
      <c r="C90" t="s">
        <v>3203</v>
      </c>
      <c r="D90" t="s">
        <v>2040</v>
      </c>
      <c r="E90" t="s">
        <v>2061</v>
      </c>
      <c r="F90" t="s">
        <v>2078</v>
      </c>
      <c r="G90" t="s">
        <v>2095</v>
      </c>
      <c r="H90" t="s">
        <v>2347</v>
      </c>
      <c r="I90" t="s">
        <v>2329</v>
      </c>
      <c r="J90" t="s">
        <v>2115</v>
      </c>
      <c r="K90" t="s">
        <v>2370</v>
      </c>
      <c r="L90" t="s">
        <v>2133</v>
      </c>
      <c r="M90" t="s">
        <v>2150</v>
      </c>
      <c r="N90" t="s">
        <v>2170</v>
      </c>
      <c r="O90" t="s">
        <v>2187</v>
      </c>
      <c r="P90" t="s">
        <v>2206</v>
      </c>
      <c r="Q90" t="s">
        <v>2224</v>
      </c>
    </row>
    <row r="91" spans="1:17" x14ac:dyDescent="0.35">
      <c r="A91" t="s">
        <v>83</v>
      </c>
      <c r="B91" t="s">
        <v>2021</v>
      </c>
      <c r="C91" t="s">
        <v>118</v>
      </c>
      <c r="D91" t="s">
        <v>118</v>
      </c>
      <c r="E91" t="s">
        <v>118</v>
      </c>
      <c r="F91" t="s">
        <v>118</v>
      </c>
      <c r="G91" t="s">
        <v>118</v>
      </c>
      <c r="H91" t="s">
        <v>118</v>
      </c>
      <c r="I91" t="s">
        <v>118</v>
      </c>
      <c r="J91" t="s">
        <v>118</v>
      </c>
      <c r="K91" t="s">
        <v>118</v>
      </c>
      <c r="L91" t="s">
        <v>118</v>
      </c>
      <c r="M91" t="s">
        <v>118</v>
      </c>
      <c r="N91" t="s">
        <v>118</v>
      </c>
      <c r="O91" t="s">
        <v>118</v>
      </c>
      <c r="P91" t="s">
        <v>118</v>
      </c>
      <c r="Q91" t="s">
        <v>118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34" x14ac:dyDescent="0.35">
      <c r="A1" s="3" t="s">
        <v>2349</v>
      </c>
    </row>
    <row r="2" spans="1:34" x14ac:dyDescent="0.35">
      <c r="A2" t="s">
        <v>0</v>
      </c>
      <c r="B2" t="s">
        <v>85</v>
      </c>
      <c r="C2" s="1" t="s">
        <v>86</v>
      </c>
      <c r="D2" s="1" t="s">
        <v>87</v>
      </c>
      <c r="E2" s="1" t="s">
        <v>88</v>
      </c>
      <c r="F2" s="1" t="s">
        <v>89</v>
      </c>
      <c r="G2" s="1" t="s">
        <v>90</v>
      </c>
      <c r="H2" s="1" t="s">
        <v>91</v>
      </c>
      <c r="I2" t="s">
        <v>92</v>
      </c>
      <c r="J2" t="s">
        <v>93</v>
      </c>
      <c r="K2" s="1" t="s">
        <v>94</v>
      </c>
      <c r="L2" s="1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</row>
    <row r="3" spans="1:34" x14ac:dyDescent="0.35">
      <c r="A3" s="26" t="s">
        <v>272</v>
      </c>
      <c r="B3" s="27">
        <v>532</v>
      </c>
      <c r="C3" s="27">
        <v>180</v>
      </c>
      <c r="D3" s="27">
        <v>30</v>
      </c>
      <c r="E3" s="28">
        <v>36</v>
      </c>
      <c r="F3" s="28">
        <v>36</v>
      </c>
      <c r="G3" s="28">
        <v>28</v>
      </c>
      <c r="H3" s="28">
        <v>40</v>
      </c>
      <c r="I3" s="28">
        <v>36</v>
      </c>
      <c r="J3" s="28">
        <v>30</v>
      </c>
      <c r="K3" s="28">
        <v>46</v>
      </c>
      <c r="L3" s="28">
        <v>30</v>
      </c>
      <c r="M3" s="28">
        <v>39</v>
      </c>
      <c r="N3" s="28">
        <v>10</v>
      </c>
      <c r="O3" s="28">
        <v>31</v>
      </c>
      <c r="P3" s="28">
        <v>22</v>
      </c>
      <c r="Q3" s="28">
        <v>14</v>
      </c>
    </row>
    <row r="4" spans="1:34" x14ac:dyDescent="0.35">
      <c r="A4" s="35" t="s">
        <v>116</v>
      </c>
      <c r="B4">
        <v>2756</v>
      </c>
      <c r="C4" s="24">
        <v>853</v>
      </c>
      <c r="D4" s="24">
        <v>157</v>
      </c>
      <c r="E4" s="24">
        <v>177</v>
      </c>
      <c r="F4" s="25">
        <v>194</v>
      </c>
      <c r="G4" s="25">
        <v>103</v>
      </c>
      <c r="H4" s="25">
        <v>313</v>
      </c>
      <c r="I4" s="25">
        <v>147</v>
      </c>
      <c r="J4" s="25">
        <v>183</v>
      </c>
      <c r="K4" s="25">
        <v>230</v>
      </c>
      <c r="L4" s="25">
        <v>165</v>
      </c>
      <c r="M4" s="25">
        <v>236</v>
      </c>
      <c r="N4" s="25">
        <v>64</v>
      </c>
      <c r="O4" s="25">
        <v>209</v>
      </c>
      <c r="P4" s="25">
        <v>65</v>
      </c>
      <c r="Q4" s="25">
        <v>75</v>
      </c>
    </row>
    <row r="5" spans="1:34" x14ac:dyDescent="0.35">
      <c r="A5" s="21" t="s">
        <v>300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34" x14ac:dyDescent="0.35">
      <c r="A6" s="21" t="s">
        <v>301</v>
      </c>
      <c r="B6" s="24"/>
      <c r="C6" s="24">
        <v>16</v>
      </c>
      <c r="D6" s="24"/>
      <c r="E6" s="24"/>
      <c r="F6" s="24"/>
      <c r="G6" s="24"/>
      <c r="H6" s="24">
        <v>3</v>
      </c>
      <c r="I6" s="24"/>
      <c r="J6" s="24">
        <v>1</v>
      </c>
      <c r="K6" s="24">
        <v>2</v>
      </c>
      <c r="L6" s="24"/>
      <c r="M6" s="24">
        <v>1</v>
      </c>
      <c r="N6" s="24"/>
      <c r="O6" s="24">
        <v>9</v>
      </c>
      <c r="P6" s="24"/>
      <c r="Q6" s="24"/>
    </row>
    <row r="7" spans="1:34" x14ac:dyDescent="0.35">
      <c r="A7" s="21" t="s">
        <v>302</v>
      </c>
      <c r="B7" s="24"/>
      <c r="C7" s="24">
        <v>13</v>
      </c>
      <c r="D7" s="24">
        <v>1</v>
      </c>
      <c r="E7" s="24"/>
      <c r="F7" s="24"/>
      <c r="G7" s="24"/>
      <c r="H7" s="24"/>
      <c r="I7" s="24">
        <v>3</v>
      </c>
      <c r="J7" s="24"/>
      <c r="K7" s="25">
        <v>1</v>
      </c>
      <c r="L7" s="24"/>
      <c r="M7" s="25">
        <v>2</v>
      </c>
      <c r="N7" s="24">
        <v>9</v>
      </c>
      <c r="O7" s="25">
        <v>1</v>
      </c>
      <c r="P7" s="25">
        <v>2</v>
      </c>
      <c r="Q7" s="25">
        <v>2</v>
      </c>
    </row>
    <row r="8" spans="1:34" x14ac:dyDescent="0.35">
      <c r="A8" s="42" t="s">
        <v>522</v>
      </c>
      <c r="B8" s="24">
        <v>13923</v>
      </c>
      <c r="C8" s="25">
        <v>4295</v>
      </c>
      <c r="D8" s="24">
        <v>725</v>
      </c>
      <c r="E8" s="24">
        <v>689</v>
      </c>
      <c r="F8" s="25">
        <v>575</v>
      </c>
      <c r="G8" s="25">
        <v>304</v>
      </c>
      <c r="H8" s="25">
        <v>1038</v>
      </c>
      <c r="I8" s="25">
        <v>513</v>
      </c>
      <c r="J8" s="25">
        <v>492</v>
      </c>
      <c r="K8" s="25">
        <v>817</v>
      </c>
      <c r="L8" s="25">
        <v>489</v>
      </c>
      <c r="M8" s="25">
        <v>625</v>
      </c>
      <c r="N8" s="25">
        <v>212</v>
      </c>
      <c r="O8" s="25">
        <v>749</v>
      </c>
      <c r="P8" s="25">
        <v>246</v>
      </c>
      <c r="Q8" s="25">
        <v>281</v>
      </c>
      <c r="S8" t="s">
        <v>85</v>
      </c>
      <c r="T8" t="s">
        <v>86</v>
      </c>
      <c r="U8" t="s">
        <v>87</v>
      </c>
      <c r="V8" t="s">
        <v>88</v>
      </c>
      <c r="W8" t="s">
        <v>89</v>
      </c>
      <c r="X8" t="s">
        <v>90</v>
      </c>
      <c r="Y8" t="s">
        <v>91</v>
      </c>
      <c r="Z8" t="s">
        <v>92</v>
      </c>
      <c r="AA8" t="s">
        <v>93</v>
      </c>
      <c r="AB8" t="s">
        <v>94</v>
      </c>
      <c r="AC8" t="s">
        <v>95</v>
      </c>
      <c r="AD8" t="s">
        <v>96</v>
      </c>
      <c r="AE8" t="s">
        <v>97</v>
      </c>
      <c r="AF8" t="s">
        <v>98</v>
      </c>
      <c r="AG8" t="s">
        <v>99</v>
      </c>
      <c r="AH8" t="s">
        <v>100</v>
      </c>
    </row>
    <row r="9" spans="1:34" x14ac:dyDescent="0.35">
      <c r="A9" t="s">
        <v>1</v>
      </c>
      <c r="I9" t="s">
        <v>84</v>
      </c>
      <c r="S9" t="s">
        <v>84</v>
      </c>
      <c r="T9" t="s">
        <v>84</v>
      </c>
      <c r="U9" t="s">
        <v>84</v>
      </c>
      <c r="W9" t="s">
        <v>84</v>
      </c>
      <c r="Y9" t="s">
        <v>84</v>
      </c>
      <c r="AB9" t="s">
        <v>84</v>
      </c>
    </row>
    <row r="10" spans="1:34" x14ac:dyDescent="0.35">
      <c r="A10" s="1" t="s">
        <v>2</v>
      </c>
      <c r="B10" t="s">
        <v>2047</v>
      </c>
      <c r="C10" t="s">
        <v>837</v>
      </c>
      <c r="D10" t="s">
        <v>644</v>
      </c>
      <c r="E10" t="s">
        <v>433</v>
      </c>
      <c r="F10" t="s">
        <v>118</v>
      </c>
      <c r="G10" t="s">
        <v>308</v>
      </c>
      <c r="H10" t="s">
        <v>951</v>
      </c>
      <c r="I10" t="s">
        <v>3089</v>
      </c>
      <c r="J10" t="s">
        <v>1802</v>
      </c>
      <c r="K10" t="s">
        <v>1275</v>
      </c>
      <c r="L10" t="s">
        <v>2082</v>
      </c>
      <c r="M10" t="s">
        <v>118</v>
      </c>
      <c r="N10" t="s">
        <v>118</v>
      </c>
      <c r="O10" t="s">
        <v>644</v>
      </c>
      <c r="P10" t="s">
        <v>2499</v>
      </c>
      <c r="Q10" t="s">
        <v>118</v>
      </c>
      <c r="S10" t="s">
        <v>2047</v>
      </c>
      <c r="T10" t="s">
        <v>837</v>
      </c>
      <c r="U10" t="s">
        <v>644</v>
      </c>
      <c r="V10" t="s">
        <v>433</v>
      </c>
      <c r="W10" t="s">
        <v>118</v>
      </c>
      <c r="X10" t="s">
        <v>308</v>
      </c>
      <c r="Y10" t="s">
        <v>951</v>
      </c>
      <c r="Z10" t="s">
        <v>333</v>
      </c>
      <c r="AA10" t="s">
        <v>1802</v>
      </c>
      <c r="AB10" t="s">
        <v>1275</v>
      </c>
      <c r="AC10" t="s">
        <v>2082</v>
      </c>
      <c r="AD10" t="s">
        <v>118</v>
      </c>
      <c r="AE10" t="s">
        <v>118</v>
      </c>
      <c r="AF10" t="s">
        <v>644</v>
      </c>
      <c r="AG10" t="s">
        <v>2499</v>
      </c>
      <c r="AH10" t="s">
        <v>118</v>
      </c>
    </row>
    <row r="11" spans="1:34" x14ac:dyDescent="0.35">
      <c r="A11" t="s">
        <v>3</v>
      </c>
      <c r="B11" t="s">
        <v>2629</v>
      </c>
      <c r="C11" t="s">
        <v>118</v>
      </c>
      <c r="D11" t="s">
        <v>118</v>
      </c>
      <c r="E11" t="s">
        <v>118</v>
      </c>
      <c r="F11" t="s">
        <v>118</v>
      </c>
      <c r="G11" t="s">
        <v>118</v>
      </c>
      <c r="H11" t="s">
        <v>118</v>
      </c>
      <c r="I11" t="s">
        <v>118</v>
      </c>
      <c r="J11" t="s">
        <v>118</v>
      </c>
      <c r="K11" t="s">
        <v>118</v>
      </c>
      <c r="L11" t="s">
        <v>118</v>
      </c>
      <c r="M11" t="s">
        <v>118</v>
      </c>
      <c r="N11" t="s">
        <v>118</v>
      </c>
      <c r="O11" t="s">
        <v>118</v>
      </c>
      <c r="P11" t="s">
        <v>118</v>
      </c>
      <c r="Q11" t="s">
        <v>118</v>
      </c>
      <c r="S11" t="s">
        <v>2629</v>
      </c>
      <c r="T11" t="s">
        <v>118</v>
      </c>
      <c r="U11" t="s">
        <v>118</v>
      </c>
      <c r="V11" t="s">
        <v>118</v>
      </c>
      <c r="W11" t="s">
        <v>118</v>
      </c>
      <c r="X11" t="s">
        <v>118</v>
      </c>
      <c r="Y11" t="s">
        <v>118</v>
      </c>
      <c r="Z11" t="s">
        <v>118</v>
      </c>
      <c r="AA11" t="s">
        <v>118</v>
      </c>
      <c r="AB11" t="s">
        <v>118</v>
      </c>
      <c r="AC11" t="s">
        <v>118</v>
      </c>
      <c r="AD11" t="s">
        <v>118</v>
      </c>
      <c r="AE11" t="s">
        <v>118</v>
      </c>
      <c r="AF11" t="s">
        <v>118</v>
      </c>
      <c r="AG11" t="s">
        <v>118</v>
      </c>
      <c r="AH11" t="s">
        <v>118</v>
      </c>
    </row>
    <row r="12" spans="1:34" x14ac:dyDescent="0.35">
      <c r="A12" t="s">
        <v>4</v>
      </c>
      <c r="B12" t="s">
        <v>1344</v>
      </c>
      <c r="C12" t="s">
        <v>246</v>
      </c>
      <c r="D12" t="s">
        <v>209</v>
      </c>
      <c r="E12" t="s">
        <v>118</v>
      </c>
      <c r="F12" t="s">
        <v>118</v>
      </c>
      <c r="G12" t="s">
        <v>209</v>
      </c>
      <c r="H12" t="s">
        <v>119</v>
      </c>
      <c r="I12" t="s">
        <v>118</v>
      </c>
      <c r="J12" t="s">
        <v>209</v>
      </c>
      <c r="K12" t="s">
        <v>118</v>
      </c>
      <c r="L12" t="s">
        <v>550</v>
      </c>
      <c r="M12" t="s">
        <v>118</v>
      </c>
      <c r="N12" t="s">
        <v>118</v>
      </c>
      <c r="O12" t="s">
        <v>118</v>
      </c>
      <c r="P12" t="s">
        <v>118</v>
      </c>
      <c r="Q12" t="s">
        <v>118</v>
      </c>
      <c r="S12" t="s">
        <v>1344</v>
      </c>
      <c r="T12" t="s">
        <v>246</v>
      </c>
      <c r="U12" t="s">
        <v>209</v>
      </c>
      <c r="V12" t="s">
        <v>118</v>
      </c>
      <c r="W12" t="s">
        <v>118</v>
      </c>
      <c r="X12" t="s">
        <v>209</v>
      </c>
      <c r="Y12" t="s">
        <v>119</v>
      </c>
      <c r="Z12" t="s">
        <v>118</v>
      </c>
      <c r="AA12" t="s">
        <v>209</v>
      </c>
      <c r="AB12" t="s">
        <v>118</v>
      </c>
      <c r="AC12" t="s">
        <v>550</v>
      </c>
      <c r="AD12" t="s">
        <v>118</v>
      </c>
      <c r="AE12" t="s">
        <v>118</v>
      </c>
      <c r="AF12" t="s">
        <v>118</v>
      </c>
      <c r="AG12" t="s">
        <v>118</v>
      </c>
      <c r="AH12" t="s">
        <v>118</v>
      </c>
    </row>
    <row r="13" spans="1:34" x14ac:dyDescent="0.35">
      <c r="A13" t="s">
        <v>5</v>
      </c>
      <c r="B13" t="s">
        <v>2630</v>
      </c>
      <c r="C13" t="s">
        <v>1123</v>
      </c>
      <c r="D13" t="s">
        <v>118</v>
      </c>
      <c r="E13" t="s">
        <v>118</v>
      </c>
      <c r="F13" t="s">
        <v>118</v>
      </c>
      <c r="G13" t="s">
        <v>118</v>
      </c>
      <c r="H13" t="s">
        <v>118</v>
      </c>
      <c r="I13" t="s">
        <v>118</v>
      </c>
      <c r="J13" t="s">
        <v>118</v>
      </c>
      <c r="K13" t="s">
        <v>119</v>
      </c>
      <c r="L13" t="s">
        <v>118</v>
      </c>
      <c r="M13" t="s">
        <v>118</v>
      </c>
      <c r="N13" t="s">
        <v>118</v>
      </c>
      <c r="O13" t="s">
        <v>118</v>
      </c>
      <c r="P13" t="s">
        <v>118</v>
      </c>
      <c r="Q13" t="s">
        <v>118</v>
      </c>
      <c r="S13" t="s">
        <v>2630</v>
      </c>
      <c r="T13" t="s">
        <v>1123</v>
      </c>
      <c r="U13" t="s">
        <v>118</v>
      </c>
      <c r="V13" t="s">
        <v>118</v>
      </c>
      <c r="W13" t="s">
        <v>118</v>
      </c>
      <c r="X13" t="s">
        <v>118</v>
      </c>
      <c r="Y13" t="s">
        <v>118</v>
      </c>
      <c r="Z13" t="s">
        <v>118</v>
      </c>
      <c r="AA13" t="s">
        <v>118</v>
      </c>
      <c r="AB13" t="s">
        <v>119</v>
      </c>
      <c r="AC13" t="s">
        <v>118</v>
      </c>
      <c r="AD13" t="s">
        <v>118</v>
      </c>
      <c r="AE13" t="s">
        <v>118</v>
      </c>
      <c r="AF13" t="s">
        <v>118</v>
      </c>
      <c r="AG13" t="s">
        <v>118</v>
      </c>
      <c r="AH13" t="s">
        <v>118</v>
      </c>
    </row>
    <row r="14" spans="1:34" x14ac:dyDescent="0.35">
      <c r="A14" t="s">
        <v>6</v>
      </c>
      <c r="B14" t="s">
        <v>118</v>
      </c>
      <c r="C14" t="s">
        <v>118</v>
      </c>
      <c r="D14" t="s">
        <v>118</v>
      </c>
      <c r="E14" t="s">
        <v>118</v>
      </c>
      <c r="F14" t="s">
        <v>118</v>
      </c>
      <c r="G14" t="s">
        <v>118</v>
      </c>
      <c r="H14" t="s">
        <v>118</v>
      </c>
      <c r="I14" t="s">
        <v>118</v>
      </c>
      <c r="J14" t="s">
        <v>118</v>
      </c>
      <c r="K14" t="s">
        <v>118</v>
      </c>
      <c r="L14" t="s">
        <v>118</v>
      </c>
      <c r="M14" t="s">
        <v>118</v>
      </c>
      <c r="N14" t="s">
        <v>118</v>
      </c>
      <c r="O14" t="s">
        <v>118</v>
      </c>
      <c r="P14" t="s">
        <v>118</v>
      </c>
      <c r="Q14" t="s">
        <v>118</v>
      </c>
      <c r="S14" t="s">
        <v>118</v>
      </c>
      <c r="T14" t="s">
        <v>118</v>
      </c>
      <c r="U14" t="s">
        <v>118</v>
      </c>
      <c r="V14" t="s">
        <v>118</v>
      </c>
      <c r="W14" t="s">
        <v>118</v>
      </c>
      <c r="X14" t="s">
        <v>118</v>
      </c>
      <c r="Y14" t="s">
        <v>118</v>
      </c>
      <c r="Z14" t="s">
        <v>118</v>
      </c>
      <c r="AA14" t="s">
        <v>118</v>
      </c>
      <c r="AB14" t="s">
        <v>118</v>
      </c>
      <c r="AC14" t="s">
        <v>118</v>
      </c>
      <c r="AD14" t="s">
        <v>118</v>
      </c>
      <c r="AE14" t="s">
        <v>118</v>
      </c>
      <c r="AF14" t="s">
        <v>118</v>
      </c>
      <c r="AG14" t="s">
        <v>118</v>
      </c>
      <c r="AH14" t="s">
        <v>118</v>
      </c>
    </row>
    <row r="15" spans="1:34" x14ac:dyDescent="0.35">
      <c r="A15" t="s">
        <v>7</v>
      </c>
      <c r="B15" t="s">
        <v>163</v>
      </c>
      <c r="C15" t="s">
        <v>118</v>
      </c>
      <c r="D15" t="s">
        <v>118</v>
      </c>
      <c r="E15" t="s">
        <v>118</v>
      </c>
      <c r="F15" t="s">
        <v>118</v>
      </c>
      <c r="G15" t="s">
        <v>118</v>
      </c>
      <c r="H15" t="s">
        <v>118</v>
      </c>
      <c r="I15" t="s">
        <v>118</v>
      </c>
      <c r="J15" t="s">
        <v>118</v>
      </c>
      <c r="K15" t="s">
        <v>118</v>
      </c>
      <c r="L15" t="s">
        <v>118</v>
      </c>
      <c r="M15" t="s">
        <v>118</v>
      </c>
      <c r="N15" t="s">
        <v>118</v>
      </c>
      <c r="O15" t="s">
        <v>118</v>
      </c>
      <c r="P15" t="s">
        <v>118</v>
      </c>
      <c r="Q15" t="s">
        <v>118</v>
      </c>
      <c r="S15" t="s">
        <v>163</v>
      </c>
      <c r="T15" t="s">
        <v>118</v>
      </c>
      <c r="U15" t="s">
        <v>118</v>
      </c>
      <c r="V15" t="s">
        <v>118</v>
      </c>
      <c r="W15" t="s">
        <v>118</v>
      </c>
      <c r="X15" t="s">
        <v>118</v>
      </c>
      <c r="Y15" t="s">
        <v>118</v>
      </c>
      <c r="Z15" t="s">
        <v>118</v>
      </c>
      <c r="AA15" t="s">
        <v>118</v>
      </c>
      <c r="AB15" t="s">
        <v>118</v>
      </c>
      <c r="AC15" t="s">
        <v>118</v>
      </c>
      <c r="AD15" t="s">
        <v>118</v>
      </c>
      <c r="AE15" t="s">
        <v>118</v>
      </c>
      <c r="AF15" t="s">
        <v>118</v>
      </c>
      <c r="AG15" t="s">
        <v>118</v>
      </c>
      <c r="AH15" t="s">
        <v>118</v>
      </c>
    </row>
    <row r="16" spans="1:34" x14ac:dyDescent="0.35">
      <c r="A16" t="s">
        <v>8</v>
      </c>
      <c r="B16" t="s">
        <v>118</v>
      </c>
      <c r="C16" t="s">
        <v>118</v>
      </c>
      <c r="D16" t="s">
        <v>118</v>
      </c>
      <c r="E16" t="s">
        <v>118</v>
      </c>
      <c r="F16" t="s">
        <v>118</v>
      </c>
      <c r="G16" t="s">
        <v>118</v>
      </c>
      <c r="H16" t="s">
        <v>118</v>
      </c>
      <c r="I16" t="s">
        <v>118</v>
      </c>
      <c r="J16" t="s">
        <v>118</v>
      </c>
      <c r="K16" t="s">
        <v>118</v>
      </c>
      <c r="L16" t="s">
        <v>118</v>
      </c>
      <c r="M16" t="s">
        <v>118</v>
      </c>
      <c r="N16" t="s">
        <v>118</v>
      </c>
      <c r="O16" t="s">
        <v>118</v>
      </c>
      <c r="P16" t="s">
        <v>118</v>
      </c>
      <c r="Q16" t="s">
        <v>118</v>
      </c>
      <c r="S16" t="s">
        <v>118</v>
      </c>
      <c r="T16" t="s">
        <v>118</v>
      </c>
      <c r="U16" t="s">
        <v>118</v>
      </c>
      <c r="V16" t="s">
        <v>118</v>
      </c>
      <c r="W16" t="s">
        <v>118</v>
      </c>
      <c r="X16" t="s">
        <v>118</v>
      </c>
      <c r="Y16" t="s">
        <v>118</v>
      </c>
      <c r="Z16" t="s">
        <v>118</v>
      </c>
      <c r="AA16" t="s">
        <v>118</v>
      </c>
      <c r="AB16" t="s">
        <v>118</v>
      </c>
      <c r="AC16" t="s">
        <v>118</v>
      </c>
      <c r="AD16" t="s">
        <v>118</v>
      </c>
      <c r="AE16" t="s">
        <v>118</v>
      </c>
      <c r="AF16" t="s">
        <v>118</v>
      </c>
      <c r="AG16" t="s">
        <v>118</v>
      </c>
      <c r="AH16" t="s">
        <v>118</v>
      </c>
    </row>
    <row r="17" spans="1:34" x14ac:dyDescent="0.35">
      <c r="A17" s="1" t="s">
        <v>9</v>
      </c>
      <c r="B17" t="s">
        <v>262</v>
      </c>
      <c r="C17" t="s">
        <v>461</v>
      </c>
      <c r="D17" t="s">
        <v>2611</v>
      </c>
      <c r="E17" t="s">
        <v>376</v>
      </c>
      <c r="F17" t="s">
        <v>2577</v>
      </c>
      <c r="G17" t="s">
        <v>2389</v>
      </c>
      <c r="H17" t="s">
        <v>304</v>
      </c>
      <c r="I17" t="s">
        <v>3543</v>
      </c>
      <c r="J17" t="s">
        <v>2419</v>
      </c>
      <c r="K17" t="s">
        <v>846</v>
      </c>
      <c r="L17" t="s">
        <v>358</v>
      </c>
      <c r="M17" t="s">
        <v>756</v>
      </c>
      <c r="N17" t="s">
        <v>2371</v>
      </c>
      <c r="O17" t="s">
        <v>1747</v>
      </c>
      <c r="P17" t="s">
        <v>2062</v>
      </c>
      <c r="Q17" t="s">
        <v>1093</v>
      </c>
      <c r="S17" t="s">
        <v>262</v>
      </c>
      <c r="T17" t="s">
        <v>461</v>
      </c>
      <c r="U17" t="s">
        <v>2611</v>
      </c>
      <c r="V17" t="s">
        <v>376</v>
      </c>
      <c r="W17" t="s">
        <v>2577</v>
      </c>
      <c r="X17" t="s">
        <v>2389</v>
      </c>
      <c r="Y17" t="s">
        <v>304</v>
      </c>
      <c r="Z17" t="s">
        <v>118</v>
      </c>
      <c r="AA17" t="s">
        <v>2419</v>
      </c>
      <c r="AB17" t="s">
        <v>846</v>
      </c>
      <c r="AC17" t="s">
        <v>358</v>
      </c>
      <c r="AD17" t="s">
        <v>756</v>
      </c>
      <c r="AE17" t="s">
        <v>2371</v>
      </c>
      <c r="AF17" t="s">
        <v>1747</v>
      </c>
      <c r="AG17" t="s">
        <v>2062</v>
      </c>
      <c r="AH17" t="s">
        <v>1093</v>
      </c>
    </row>
    <row r="18" spans="1:34" x14ac:dyDescent="0.35">
      <c r="A18" t="s">
        <v>10</v>
      </c>
      <c r="B18" t="s">
        <v>2482</v>
      </c>
      <c r="C18" t="s">
        <v>2534</v>
      </c>
      <c r="D18" t="s">
        <v>132</v>
      </c>
      <c r="E18" t="s">
        <v>132</v>
      </c>
      <c r="F18" t="s">
        <v>118</v>
      </c>
      <c r="G18" t="s">
        <v>118</v>
      </c>
      <c r="H18" t="s">
        <v>118</v>
      </c>
      <c r="I18" t="s">
        <v>550</v>
      </c>
      <c r="J18" t="s">
        <v>1035</v>
      </c>
      <c r="K18" t="s">
        <v>118</v>
      </c>
      <c r="L18" t="s">
        <v>118</v>
      </c>
      <c r="M18" t="s">
        <v>118</v>
      </c>
      <c r="N18" t="s">
        <v>118</v>
      </c>
      <c r="O18" t="s">
        <v>2482</v>
      </c>
      <c r="P18" t="s">
        <v>209</v>
      </c>
      <c r="Q18" t="s">
        <v>118</v>
      </c>
      <c r="S18" t="s">
        <v>2482</v>
      </c>
      <c r="T18" t="s">
        <v>2534</v>
      </c>
      <c r="U18" t="s">
        <v>132</v>
      </c>
      <c r="V18" t="s">
        <v>132</v>
      </c>
      <c r="W18" t="s">
        <v>118</v>
      </c>
      <c r="X18" t="s">
        <v>118</v>
      </c>
      <c r="Y18" t="s">
        <v>118</v>
      </c>
      <c r="Z18" t="s">
        <v>127</v>
      </c>
      <c r="AA18" t="s">
        <v>1035</v>
      </c>
      <c r="AB18" t="s">
        <v>118</v>
      </c>
      <c r="AC18" t="s">
        <v>118</v>
      </c>
      <c r="AD18" t="s">
        <v>118</v>
      </c>
      <c r="AE18" t="s">
        <v>118</v>
      </c>
      <c r="AF18" t="s">
        <v>2482</v>
      </c>
      <c r="AG18" t="s">
        <v>209</v>
      </c>
      <c r="AH18" t="s">
        <v>118</v>
      </c>
    </row>
    <row r="19" spans="1:34" x14ac:dyDescent="0.35">
      <c r="A19" t="s">
        <v>11</v>
      </c>
      <c r="B19" t="s">
        <v>1584</v>
      </c>
      <c r="C19" t="s">
        <v>118</v>
      </c>
      <c r="D19" t="s">
        <v>118</v>
      </c>
      <c r="E19" t="s">
        <v>118</v>
      </c>
      <c r="F19" t="s">
        <v>118</v>
      </c>
      <c r="G19" t="s">
        <v>118</v>
      </c>
      <c r="H19" t="s">
        <v>118</v>
      </c>
      <c r="I19" t="s">
        <v>118</v>
      </c>
      <c r="J19" t="s">
        <v>118</v>
      </c>
      <c r="K19" t="s">
        <v>118</v>
      </c>
      <c r="L19" t="s">
        <v>118</v>
      </c>
      <c r="M19" t="s">
        <v>118</v>
      </c>
      <c r="N19" t="s">
        <v>118</v>
      </c>
      <c r="O19" t="s">
        <v>118</v>
      </c>
      <c r="P19" t="s">
        <v>118</v>
      </c>
      <c r="Q19" t="s">
        <v>118</v>
      </c>
      <c r="S19" t="s">
        <v>1584</v>
      </c>
      <c r="T19" t="s">
        <v>118</v>
      </c>
      <c r="U19" t="s">
        <v>118</v>
      </c>
      <c r="V19" t="s">
        <v>118</v>
      </c>
      <c r="W19" t="s">
        <v>118</v>
      </c>
      <c r="X19" t="s">
        <v>118</v>
      </c>
      <c r="Y19" t="s">
        <v>118</v>
      </c>
      <c r="Z19" t="s">
        <v>118</v>
      </c>
      <c r="AA19" t="s">
        <v>118</v>
      </c>
      <c r="AB19" t="s">
        <v>118</v>
      </c>
      <c r="AC19" t="s">
        <v>118</v>
      </c>
      <c r="AD19" t="s">
        <v>118</v>
      </c>
      <c r="AE19" t="s">
        <v>118</v>
      </c>
      <c r="AF19" t="s">
        <v>118</v>
      </c>
      <c r="AG19" t="s">
        <v>118</v>
      </c>
      <c r="AH19" t="s">
        <v>118</v>
      </c>
    </row>
    <row r="20" spans="1:34" x14ac:dyDescent="0.35">
      <c r="A20" t="s">
        <v>12</v>
      </c>
      <c r="B20" t="s">
        <v>2631</v>
      </c>
      <c r="C20" t="s">
        <v>132</v>
      </c>
      <c r="D20" t="s">
        <v>118</v>
      </c>
      <c r="E20" t="s">
        <v>118</v>
      </c>
      <c r="F20" t="s">
        <v>118</v>
      </c>
      <c r="G20" t="s">
        <v>118</v>
      </c>
      <c r="H20" t="s">
        <v>118</v>
      </c>
      <c r="I20" t="s">
        <v>118</v>
      </c>
      <c r="J20" t="s">
        <v>118</v>
      </c>
      <c r="K20" t="s">
        <v>118</v>
      </c>
      <c r="L20" t="s">
        <v>118</v>
      </c>
      <c r="M20" t="s">
        <v>118</v>
      </c>
      <c r="N20" t="s">
        <v>118</v>
      </c>
      <c r="O20" t="s">
        <v>118</v>
      </c>
      <c r="P20" t="s">
        <v>118</v>
      </c>
      <c r="Q20" t="s">
        <v>118</v>
      </c>
      <c r="S20" t="s">
        <v>2631</v>
      </c>
      <c r="T20" t="s">
        <v>132</v>
      </c>
      <c r="U20" t="s">
        <v>118</v>
      </c>
      <c r="V20" t="s">
        <v>118</v>
      </c>
      <c r="W20" t="s">
        <v>118</v>
      </c>
      <c r="X20" t="s">
        <v>118</v>
      </c>
      <c r="Y20" t="s">
        <v>118</v>
      </c>
      <c r="Z20" t="s">
        <v>118</v>
      </c>
      <c r="AA20" t="s">
        <v>118</v>
      </c>
      <c r="AB20" t="s">
        <v>118</v>
      </c>
      <c r="AC20" t="s">
        <v>118</v>
      </c>
      <c r="AD20" t="s">
        <v>118</v>
      </c>
      <c r="AE20" t="s">
        <v>118</v>
      </c>
      <c r="AF20" t="s">
        <v>118</v>
      </c>
      <c r="AG20" t="s">
        <v>118</v>
      </c>
      <c r="AH20" t="s">
        <v>118</v>
      </c>
    </row>
    <row r="21" spans="1:34" x14ac:dyDescent="0.35">
      <c r="A21" t="s">
        <v>13</v>
      </c>
      <c r="B21" t="s">
        <v>593</v>
      </c>
      <c r="C21" t="s">
        <v>121</v>
      </c>
      <c r="D21" t="s">
        <v>550</v>
      </c>
      <c r="E21" t="s">
        <v>118</v>
      </c>
      <c r="F21" t="s">
        <v>118</v>
      </c>
      <c r="G21" t="s">
        <v>118</v>
      </c>
      <c r="H21" t="s">
        <v>118</v>
      </c>
      <c r="I21" t="s">
        <v>118</v>
      </c>
      <c r="J21" t="s">
        <v>118</v>
      </c>
      <c r="K21" t="s">
        <v>118</v>
      </c>
      <c r="L21" t="s">
        <v>118</v>
      </c>
      <c r="M21" t="s">
        <v>118</v>
      </c>
      <c r="N21" t="s">
        <v>118</v>
      </c>
      <c r="O21" t="s">
        <v>118</v>
      </c>
      <c r="P21" t="s">
        <v>118</v>
      </c>
      <c r="Q21" t="s">
        <v>118</v>
      </c>
      <c r="S21" t="s">
        <v>593</v>
      </c>
      <c r="T21" t="s">
        <v>121</v>
      </c>
      <c r="U21" t="s">
        <v>550</v>
      </c>
      <c r="V21" t="s">
        <v>118</v>
      </c>
      <c r="W21" t="s">
        <v>118</v>
      </c>
      <c r="X21" t="s">
        <v>118</v>
      </c>
      <c r="Y21" t="s">
        <v>118</v>
      </c>
      <c r="Z21" t="s">
        <v>118</v>
      </c>
      <c r="AA21" t="s">
        <v>118</v>
      </c>
      <c r="AB21" t="s">
        <v>118</v>
      </c>
      <c r="AC21" t="s">
        <v>118</v>
      </c>
      <c r="AD21" t="s">
        <v>118</v>
      </c>
      <c r="AE21" t="s">
        <v>118</v>
      </c>
      <c r="AF21" t="s">
        <v>118</v>
      </c>
      <c r="AG21" t="s">
        <v>118</v>
      </c>
      <c r="AH21" t="s">
        <v>118</v>
      </c>
    </row>
    <row r="22" spans="1:34" x14ac:dyDescent="0.35">
      <c r="A22" t="s">
        <v>14</v>
      </c>
      <c r="B22" t="s">
        <v>2632</v>
      </c>
      <c r="C22" t="s">
        <v>134</v>
      </c>
      <c r="D22" t="s">
        <v>134</v>
      </c>
      <c r="E22" t="s">
        <v>134</v>
      </c>
      <c r="F22" t="s">
        <v>134</v>
      </c>
      <c r="G22" t="s">
        <v>134</v>
      </c>
      <c r="H22" t="s">
        <v>134</v>
      </c>
      <c r="I22" t="s">
        <v>134</v>
      </c>
      <c r="J22" t="s">
        <v>134</v>
      </c>
      <c r="K22" t="s">
        <v>134</v>
      </c>
      <c r="L22" t="s">
        <v>134</v>
      </c>
      <c r="M22" t="s">
        <v>134</v>
      </c>
      <c r="N22" t="s">
        <v>134</v>
      </c>
      <c r="O22" t="s">
        <v>134</v>
      </c>
      <c r="P22" t="s">
        <v>134</v>
      </c>
      <c r="Q22" t="s">
        <v>134</v>
      </c>
      <c r="S22" t="s">
        <v>2632</v>
      </c>
      <c r="T22" t="s">
        <v>134</v>
      </c>
      <c r="U22" t="s">
        <v>134</v>
      </c>
      <c r="V22" t="s">
        <v>134</v>
      </c>
      <c r="W22" t="s">
        <v>134</v>
      </c>
      <c r="X22" t="s">
        <v>134</v>
      </c>
      <c r="Y22" t="s">
        <v>134</v>
      </c>
      <c r="Z22" t="s">
        <v>134</v>
      </c>
      <c r="AA22" t="s">
        <v>134</v>
      </c>
      <c r="AB22" t="s">
        <v>134</v>
      </c>
      <c r="AC22" t="s">
        <v>134</v>
      </c>
      <c r="AD22" t="s">
        <v>134</v>
      </c>
      <c r="AE22" t="s">
        <v>134</v>
      </c>
      <c r="AF22" t="s">
        <v>134</v>
      </c>
      <c r="AG22" t="s">
        <v>134</v>
      </c>
      <c r="AH22" t="s">
        <v>134</v>
      </c>
    </row>
    <row r="23" spans="1:34" x14ac:dyDescent="0.35">
      <c r="A23" t="s">
        <v>15</v>
      </c>
      <c r="B23" t="s">
        <v>2633</v>
      </c>
      <c r="C23" t="s">
        <v>2535</v>
      </c>
      <c r="D23" t="s">
        <v>2612</v>
      </c>
      <c r="E23" t="s">
        <v>2373</v>
      </c>
      <c r="F23" t="s">
        <v>633</v>
      </c>
      <c r="G23" t="s">
        <v>2389</v>
      </c>
      <c r="H23" t="s">
        <v>2593</v>
      </c>
      <c r="I23" t="s">
        <v>1875</v>
      </c>
      <c r="J23" t="s">
        <v>2420</v>
      </c>
      <c r="K23" t="s">
        <v>217</v>
      </c>
      <c r="L23" t="s">
        <v>828</v>
      </c>
      <c r="M23" t="s">
        <v>2450</v>
      </c>
      <c r="N23" t="s">
        <v>2151</v>
      </c>
      <c r="O23" t="s">
        <v>2024</v>
      </c>
      <c r="P23" t="s">
        <v>2500</v>
      </c>
      <c r="Q23" t="s">
        <v>2519</v>
      </c>
      <c r="S23" t="s">
        <v>2633</v>
      </c>
      <c r="T23" t="s">
        <v>2535</v>
      </c>
      <c r="U23" t="s">
        <v>2612</v>
      </c>
      <c r="V23" t="s">
        <v>2373</v>
      </c>
      <c r="W23" t="s">
        <v>633</v>
      </c>
      <c r="X23" t="s">
        <v>2389</v>
      </c>
      <c r="Y23" t="s">
        <v>2593</v>
      </c>
      <c r="Z23" t="s">
        <v>1796</v>
      </c>
      <c r="AA23" t="s">
        <v>2420</v>
      </c>
      <c r="AB23" t="s">
        <v>217</v>
      </c>
      <c r="AC23" t="s">
        <v>828</v>
      </c>
      <c r="AD23" t="s">
        <v>2450</v>
      </c>
      <c r="AE23" t="s">
        <v>2151</v>
      </c>
      <c r="AF23" t="s">
        <v>2024</v>
      </c>
      <c r="AG23" t="s">
        <v>2500</v>
      </c>
      <c r="AH23" t="s">
        <v>2519</v>
      </c>
    </row>
    <row r="24" spans="1:34" x14ac:dyDescent="0.35">
      <c r="A24" t="s">
        <v>16</v>
      </c>
      <c r="B24" t="s">
        <v>2634</v>
      </c>
      <c r="C24" t="s">
        <v>320</v>
      </c>
      <c r="D24" t="s">
        <v>2613</v>
      </c>
      <c r="E24" t="s">
        <v>1981</v>
      </c>
      <c r="F24" t="s">
        <v>978</v>
      </c>
      <c r="G24" t="s">
        <v>308</v>
      </c>
      <c r="H24" t="s">
        <v>835</v>
      </c>
      <c r="I24" t="s">
        <v>2982</v>
      </c>
      <c r="J24" t="s">
        <v>2419</v>
      </c>
      <c r="K24" t="s">
        <v>1524</v>
      </c>
      <c r="L24" t="s">
        <v>2433</v>
      </c>
      <c r="M24" t="s">
        <v>721</v>
      </c>
      <c r="N24" t="s">
        <v>593</v>
      </c>
      <c r="O24" t="s">
        <v>872</v>
      </c>
      <c r="P24" t="s">
        <v>2501</v>
      </c>
      <c r="Q24" t="s">
        <v>2512</v>
      </c>
      <c r="S24" t="s">
        <v>2634</v>
      </c>
      <c r="T24" t="s">
        <v>320</v>
      </c>
      <c r="U24" t="s">
        <v>2613</v>
      </c>
      <c r="V24" t="s">
        <v>1981</v>
      </c>
      <c r="W24" t="s">
        <v>978</v>
      </c>
      <c r="X24" t="s">
        <v>308</v>
      </c>
      <c r="Y24" t="s">
        <v>835</v>
      </c>
      <c r="Z24" t="s">
        <v>118</v>
      </c>
      <c r="AA24" t="s">
        <v>2419</v>
      </c>
      <c r="AB24" t="s">
        <v>1524</v>
      </c>
      <c r="AC24" t="s">
        <v>2433</v>
      </c>
      <c r="AD24" t="s">
        <v>721</v>
      </c>
      <c r="AE24" t="s">
        <v>593</v>
      </c>
      <c r="AF24" t="s">
        <v>872</v>
      </c>
      <c r="AG24" t="s">
        <v>2501</v>
      </c>
      <c r="AH24" t="s">
        <v>2512</v>
      </c>
    </row>
    <row r="25" spans="1:34" x14ac:dyDescent="0.35">
      <c r="A25" t="s">
        <v>17</v>
      </c>
      <c r="B25" t="s">
        <v>84</v>
      </c>
      <c r="C25" t="s">
        <v>84</v>
      </c>
      <c r="D25" t="s">
        <v>84</v>
      </c>
      <c r="E25" t="s">
        <v>84</v>
      </c>
      <c r="F25" t="s">
        <v>84</v>
      </c>
      <c r="G25" t="s">
        <v>84</v>
      </c>
      <c r="H25" t="s">
        <v>84</v>
      </c>
      <c r="I25" t="s">
        <v>84</v>
      </c>
      <c r="J25" t="s">
        <v>84</v>
      </c>
      <c r="K25" t="s">
        <v>84</v>
      </c>
      <c r="L25" t="s">
        <v>84</v>
      </c>
      <c r="M25" t="s">
        <v>84</v>
      </c>
      <c r="N25" t="s">
        <v>84</v>
      </c>
      <c r="O25" t="s">
        <v>84</v>
      </c>
      <c r="P25" t="s">
        <v>84</v>
      </c>
      <c r="Q25" t="s">
        <v>84</v>
      </c>
      <c r="S25" t="s">
        <v>84</v>
      </c>
      <c r="T25" t="s">
        <v>84</v>
      </c>
      <c r="U25" t="s">
        <v>84</v>
      </c>
      <c r="V25" t="s">
        <v>84</v>
      </c>
      <c r="W25" t="s">
        <v>84</v>
      </c>
      <c r="X25" t="s">
        <v>84</v>
      </c>
      <c r="Y25" t="s">
        <v>84</v>
      </c>
      <c r="Z25" t="s">
        <v>84</v>
      </c>
      <c r="AA25" t="s">
        <v>84</v>
      </c>
      <c r="AB25" t="s">
        <v>84</v>
      </c>
      <c r="AC25" t="s">
        <v>84</v>
      </c>
      <c r="AD25" t="s">
        <v>84</v>
      </c>
      <c r="AE25" t="s">
        <v>84</v>
      </c>
      <c r="AF25" t="s">
        <v>84</v>
      </c>
      <c r="AG25" t="s">
        <v>84</v>
      </c>
      <c r="AH25" t="s">
        <v>84</v>
      </c>
    </row>
    <row r="26" spans="1:34" x14ac:dyDescent="0.35">
      <c r="A26" t="s">
        <v>18</v>
      </c>
      <c r="B26" t="s">
        <v>281</v>
      </c>
      <c r="C26" t="s">
        <v>84</v>
      </c>
      <c r="D26" t="s">
        <v>84</v>
      </c>
      <c r="E26" t="s">
        <v>84</v>
      </c>
      <c r="F26" t="s">
        <v>84</v>
      </c>
      <c r="G26" t="s">
        <v>84</v>
      </c>
      <c r="H26" t="s">
        <v>84</v>
      </c>
      <c r="I26" t="s">
        <v>84</v>
      </c>
      <c r="J26" t="s">
        <v>84</v>
      </c>
      <c r="K26" t="s">
        <v>84</v>
      </c>
      <c r="L26" t="s">
        <v>84</v>
      </c>
      <c r="M26" t="s">
        <v>84</v>
      </c>
      <c r="N26" t="s">
        <v>84</v>
      </c>
      <c r="O26" t="s">
        <v>84</v>
      </c>
      <c r="P26" t="s">
        <v>84</v>
      </c>
      <c r="Q26" t="s">
        <v>84</v>
      </c>
      <c r="S26" t="s">
        <v>281</v>
      </c>
      <c r="T26" t="s">
        <v>84</v>
      </c>
      <c r="U26" t="s">
        <v>84</v>
      </c>
      <c r="V26" t="s">
        <v>84</v>
      </c>
      <c r="W26" t="s">
        <v>84</v>
      </c>
      <c r="X26" t="s">
        <v>84</v>
      </c>
      <c r="Y26" t="s">
        <v>84</v>
      </c>
      <c r="Z26" t="s">
        <v>84</v>
      </c>
      <c r="AA26" t="s">
        <v>84</v>
      </c>
      <c r="AB26" t="s">
        <v>84</v>
      </c>
      <c r="AC26" t="s">
        <v>84</v>
      </c>
      <c r="AD26" t="s">
        <v>84</v>
      </c>
      <c r="AE26" t="s">
        <v>84</v>
      </c>
      <c r="AF26" t="s">
        <v>84</v>
      </c>
      <c r="AG26" t="s">
        <v>84</v>
      </c>
      <c r="AH26" t="s">
        <v>84</v>
      </c>
    </row>
    <row r="27" spans="1:34" x14ac:dyDescent="0.35">
      <c r="A27" t="s">
        <v>19</v>
      </c>
      <c r="B27" t="s">
        <v>84</v>
      </c>
      <c r="C27" t="s">
        <v>84</v>
      </c>
      <c r="D27" t="s">
        <v>84</v>
      </c>
      <c r="E27" t="s">
        <v>84</v>
      </c>
      <c r="F27" t="s">
        <v>84</v>
      </c>
      <c r="G27" t="s">
        <v>84</v>
      </c>
      <c r="H27" t="s">
        <v>84</v>
      </c>
      <c r="I27" t="s">
        <v>84</v>
      </c>
      <c r="J27" t="s">
        <v>84</v>
      </c>
      <c r="K27" t="s">
        <v>84</v>
      </c>
      <c r="L27" t="s">
        <v>84</v>
      </c>
      <c r="M27" t="s">
        <v>84</v>
      </c>
      <c r="N27" t="s">
        <v>84</v>
      </c>
      <c r="O27" t="s">
        <v>84</v>
      </c>
      <c r="P27" t="s">
        <v>84</v>
      </c>
      <c r="Q27" t="s">
        <v>84</v>
      </c>
      <c r="S27" t="s">
        <v>84</v>
      </c>
      <c r="T27" t="s">
        <v>84</v>
      </c>
      <c r="U27" t="s">
        <v>84</v>
      </c>
      <c r="V27" t="s">
        <v>84</v>
      </c>
      <c r="W27" t="s">
        <v>84</v>
      </c>
      <c r="X27" t="s">
        <v>84</v>
      </c>
      <c r="Y27" t="s">
        <v>84</v>
      </c>
      <c r="Z27" t="s">
        <v>84</v>
      </c>
      <c r="AA27" t="s">
        <v>84</v>
      </c>
      <c r="AB27" t="s">
        <v>84</v>
      </c>
      <c r="AC27" t="s">
        <v>84</v>
      </c>
      <c r="AD27" t="s">
        <v>84</v>
      </c>
      <c r="AE27" t="s">
        <v>84</v>
      </c>
      <c r="AF27" t="s">
        <v>84</v>
      </c>
      <c r="AG27" t="s">
        <v>84</v>
      </c>
      <c r="AH27" t="s">
        <v>84</v>
      </c>
    </row>
    <row r="28" spans="1:34" x14ac:dyDescent="0.35">
      <c r="A28" s="1" t="s">
        <v>20</v>
      </c>
      <c r="B28" t="s">
        <v>118</v>
      </c>
      <c r="C28" t="s">
        <v>118</v>
      </c>
      <c r="D28" t="s">
        <v>118</v>
      </c>
      <c r="E28" t="s">
        <v>118</v>
      </c>
      <c r="F28" t="s">
        <v>118</v>
      </c>
      <c r="G28" t="s">
        <v>118</v>
      </c>
      <c r="H28" t="s">
        <v>118</v>
      </c>
      <c r="I28" t="s">
        <v>118</v>
      </c>
      <c r="J28" t="s">
        <v>118</v>
      </c>
      <c r="K28" t="s">
        <v>118</v>
      </c>
      <c r="L28" t="s">
        <v>118</v>
      </c>
      <c r="M28" t="s">
        <v>118</v>
      </c>
      <c r="N28" t="s">
        <v>118</v>
      </c>
      <c r="O28" t="s">
        <v>118</v>
      </c>
      <c r="P28" t="s">
        <v>118</v>
      </c>
      <c r="Q28" t="s">
        <v>118</v>
      </c>
      <c r="S28" t="s">
        <v>118</v>
      </c>
      <c r="T28" t="s">
        <v>118</v>
      </c>
      <c r="U28" t="s">
        <v>118</v>
      </c>
      <c r="V28" t="s">
        <v>118</v>
      </c>
      <c r="W28" t="s">
        <v>118</v>
      </c>
      <c r="X28" t="s">
        <v>118</v>
      </c>
      <c r="Y28" t="s">
        <v>118</v>
      </c>
      <c r="Z28" t="s">
        <v>118</v>
      </c>
      <c r="AA28" t="s">
        <v>118</v>
      </c>
      <c r="AB28" t="s">
        <v>118</v>
      </c>
      <c r="AC28" t="s">
        <v>118</v>
      </c>
      <c r="AD28" t="s">
        <v>118</v>
      </c>
      <c r="AE28" t="s">
        <v>118</v>
      </c>
      <c r="AF28" t="s">
        <v>118</v>
      </c>
      <c r="AG28" t="s">
        <v>118</v>
      </c>
      <c r="AH28" t="s">
        <v>118</v>
      </c>
    </row>
    <row r="29" spans="1:34" x14ac:dyDescent="0.35">
      <c r="A29" s="1" t="s">
        <v>21</v>
      </c>
      <c r="B29" t="s">
        <v>2635</v>
      </c>
      <c r="C29" t="s">
        <v>2536</v>
      </c>
      <c r="D29" t="s">
        <v>118</v>
      </c>
      <c r="E29" t="s">
        <v>118</v>
      </c>
      <c r="F29" t="s">
        <v>118</v>
      </c>
      <c r="G29" t="s">
        <v>118</v>
      </c>
      <c r="H29" t="s">
        <v>118</v>
      </c>
      <c r="I29" t="s">
        <v>118</v>
      </c>
      <c r="J29" t="s">
        <v>118</v>
      </c>
      <c r="K29" t="s">
        <v>118</v>
      </c>
      <c r="L29" t="s">
        <v>118</v>
      </c>
      <c r="M29" t="s">
        <v>118</v>
      </c>
      <c r="N29" t="s">
        <v>118</v>
      </c>
      <c r="O29" t="s">
        <v>118</v>
      </c>
      <c r="P29" t="s">
        <v>118</v>
      </c>
      <c r="Q29" t="s">
        <v>118</v>
      </c>
      <c r="S29" t="s">
        <v>2635</v>
      </c>
      <c r="T29" t="s">
        <v>2536</v>
      </c>
      <c r="U29" t="s">
        <v>118</v>
      </c>
      <c r="V29" t="s">
        <v>118</v>
      </c>
      <c r="W29" t="s">
        <v>118</v>
      </c>
      <c r="X29" t="s">
        <v>118</v>
      </c>
      <c r="Y29" t="s">
        <v>118</v>
      </c>
      <c r="Z29" t="s">
        <v>118</v>
      </c>
      <c r="AA29" t="s">
        <v>118</v>
      </c>
      <c r="AB29" t="s">
        <v>118</v>
      </c>
      <c r="AC29" t="s">
        <v>118</v>
      </c>
      <c r="AD29" t="s">
        <v>118</v>
      </c>
      <c r="AE29" t="s">
        <v>118</v>
      </c>
      <c r="AF29" t="s">
        <v>118</v>
      </c>
      <c r="AG29" t="s">
        <v>118</v>
      </c>
      <c r="AH29" t="s">
        <v>118</v>
      </c>
    </row>
    <row r="30" spans="1:34" x14ac:dyDescent="0.35">
      <c r="A30" s="1" t="s">
        <v>22</v>
      </c>
      <c r="B30" t="s">
        <v>118</v>
      </c>
      <c r="C30" t="s">
        <v>118</v>
      </c>
      <c r="D30" t="s">
        <v>118</v>
      </c>
      <c r="E30" t="s">
        <v>118</v>
      </c>
      <c r="F30" t="s">
        <v>118</v>
      </c>
      <c r="G30" t="s">
        <v>118</v>
      </c>
      <c r="H30" t="s">
        <v>118</v>
      </c>
      <c r="I30" t="s">
        <v>118</v>
      </c>
      <c r="J30" t="s">
        <v>118</v>
      </c>
      <c r="K30" t="s">
        <v>118</v>
      </c>
      <c r="L30" t="s">
        <v>118</v>
      </c>
      <c r="M30" t="s">
        <v>118</v>
      </c>
      <c r="N30" t="s">
        <v>118</v>
      </c>
      <c r="O30" t="s">
        <v>118</v>
      </c>
      <c r="P30" t="s">
        <v>118</v>
      </c>
      <c r="Q30" t="s">
        <v>118</v>
      </c>
      <c r="S30" t="s">
        <v>118</v>
      </c>
      <c r="T30" t="s">
        <v>118</v>
      </c>
      <c r="U30" t="s">
        <v>118</v>
      </c>
      <c r="V30" t="s">
        <v>118</v>
      </c>
      <c r="W30" t="s">
        <v>118</v>
      </c>
      <c r="X30" t="s">
        <v>118</v>
      </c>
      <c r="Y30" t="s">
        <v>118</v>
      </c>
      <c r="Z30" t="s">
        <v>118</v>
      </c>
      <c r="AA30" t="s">
        <v>118</v>
      </c>
      <c r="AB30" t="s">
        <v>118</v>
      </c>
      <c r="AC30" t="s">
        <v>118</v>
      </c>
      <c r="AD30" t="s">
        <v>118</v>
      </c>
      <c r="AE30" t="s">
        <v>118</v>
      </c>
      <c r="AF30" t="s">
        <v>118</v>
      </c>
      <c r="AG30" t="s">
        <v>118</v>
      </c>
      <c r="AH30" t="s">
        <v>118</v>
      </c>
    </row>
    <row r="31" spans="1:34" x14ac:dyDescent="0.35">
      <c r="A31" t="s">
        <v>23</v>
      </c>
      <c r="B31" t="s">
        <v>278</v>
      </c>
      <c r="C31" t="s">
        <v>278</v>
      </c>
      <c r="D31" t="s">
        <v>118</v>
      </c>
      <c r="E31" t="s">
        <v>2374</v>
      </c>
      <c r="F31" t="s">
        <v>118</v>
      </c>
      <c r="G31" t="s">
        <v>118</v>
      </c>
      <c r="H31" t="s">
        <v>118</v>
      </c>
      <c r="I31" t="s">
        <v>118</v>
      </c>
      <c r="J31" t="s">
        <v>118</v>
      </c>
      <c r="K31" t="s">
        <v>118</v>
      </c>
      <c r="L31" t="s">
        <v>2434</v>
      </c>
      <c r="M31" t="s">
        <v>118</v>
      </c>
      <c r="N31" t="s">
        <v>118</v>
      </c>
      <c r="O31" t="s">
        <v>118</v>
      </c>
      <c r="P31" t="s">
        <v>118</v>
      </c>
      <c r="Q31" t="s">
        <v>118</v>
      </c>
      <c r="S31" t="s">
        <v>278</v>
      </c>
      <c r="T31" t="s">
        <v>278</v>
      </c>
      <c r="U31" t="s">
        <v>118</v>
      </c>
      <c r="V31" t="s">
        <v>2374</v>
      </c>
      <c r="W31" t="s">
        <v>118</v>
      </c>
      <c r="X31" t="s">
        <v>118</v>
      </c>
      <c r="Y31" t="s">
        <v>118</v>
      </c>
      <c r="Z31" t="s">
        <v>118</v>
      </c>
      <c r="AA31" t="s">
        <v>118</v>
      </c>
      <c r="AB31" t="s">
        <v>118</v>
      </c>
      <c r="AC31" t="s">
        <v>2434</v>
      </c>
      <c r="AD31" t="s">
        <v>118</v>
      </c>
      <c r="AE31" t="s">
        <v>118</v>
      </c>
      <c r="AF31" t="s">
        <v>118</v>
      </c>
      <c r="AG31" t="s">
        <v>118</v>
      </c>
      <c r="AH31" t="s">
        <v>118</v>
      </c>
    </row>
    <row r="32" spans="1:34" x14ac:dyDescent="0.35">
      <c r="A32" t="s">
        <v>24</v>
      </c>
      <c r="B32" t="s">
        <v>2636</v>
      </c>
      <c r="C32" t="s">
        <v>1676</v>
      </c>
      <c r="D32" t="s">
        <v>118</v>
      </c>
      <c r="E32" t="s">
        <v>209</v>
      </c>
      <c r="F32" t="s">
        <v>118</v>
      </c>
      <c r="G32" t="s">
        <v>118</v>
      </c>
      <c r="H32" t="s">
        <v>245</v>
      </c>
      <c r="I32" t="s">
        <v>118</v>
      </c>
      <c r="J32" t="s">
        <v>118</v>
      </c>
      <c r="K32" t="s">
        <v>429</v>
      </c>
      <c r="L32" t="s">
        <v>118</v>
      </c>
      <c r="M32" t="s">
        <v>1144</v>
      </c>
      <c r="N32" t="s">
        <v>118</v>
      </c>
      <c r="O32" t="s">
        <v>550</v>
      </c>
      <c r="P32" t="s">
        <v>118</v>
      </c>
      <c r="Q32" t="s">
        <v>118</v>
      </c>
      <c r="S32" t="s">
        <v>2636</v>
      </c>
      <c r="T32" t="s">
        <v>1676</v>
      </c>
      <c r="U32" t="s">
        <v>118</v>
      </c>
      <c r="V32" t="s">
        <v>209</v>
      </c>
      <c r="W32" t="s">
        <v>118</v>
      </c>
      <c r="X32" t="s">
        <v>118</v>
      </c>
      <c r="Y32" t="s">
        <v>245</v>
      </c>
      <c r="Z32" t="s">
        <v>118</v>
      </c>
      <c r="AA32" t="s">
        <v>118</v>
      </c>
      <c r="AB32" t="s">
        <v>429</v>
      </c>
      <c r="AC32" t="s">
        <v>118</v>
      </c>
      <c r="AD32" t="s">
        <v>1144</v>
      </c>
      <c r="AE32" t="s">
        <v>118</v>
      </c>
      <c r="AF32" t="s">
        <v>550</v>
      </c>
      <c r="AG32" t="s">
        <v>118</v>
      </c>
      <c r="AH32" t="s">
        <v>118</v>
      </c>
    </row>
    <row r="33" spans="1:34" x14ac:dyDescent="0.35">
      <c r="A33" t="s">
        <v>25</v>
      </c>
      <c r="B33" t="s">
        <v>2637</v>
      </c>
      <c r="C33" t="s">
        <v>2537</v>
      </c>
      <c r="D33" t="s">
        <v>118</v>
      </c>
      <c r="E33" t="s">
        <v>118</v>
      </c>
      <c r="F33" t="s">
        <v>118</v>
      </c>
      <c r="G33" t="s">
        <v>118</v>
      </c>
      <c r="H33" t="s">
        <v>118</v>
      </c>
      <c r="I33" t="s">
        <v>118</v>
      </c>
      <c r="J33" t="s">
        <v>118</v>
      </c>
      <c r="K33" t="s">
        <v>118</v>
      </c>
      <c r="L33" t="s">
        <v>118</v>
      </c>
      <c r="M33" t="s">
        <v>118</v>
      </c>
      <c r="N33" t="s">
        <v>118</v>
      </c>
      <c r="O33" t="s">
        <v>118</v>
      </c>
      <c r="P33" t="s">
        <v>118</v>
      </c>
      <c r="Q33" t="s">
        <v>118</v>
      </c>
      <c r="S33" t="s">
        <v>2637</v>
      </c>
      <c r="T33" t="s">
        <v>2537</v>
      </c>
      <c r="U33" t="s">
        <v>118</v>
      </c>
      <c r="V33" t="s">
        <v>118</v>
      </c>
      <c r="W33" t="s">
        <v>118</v>
      </c>
      <c r="X33" t="s">
        <v>118</v>
      </c>
      <c r="Y33" t="s">
        <v>118</v>
      </c>
      <c r="Z33" t="s">
        <v>118</v>
      </c>
      <c r="AA33" t="s">
        <v>118</v>
      </c>
      <c r="AB33" t="s">
        <v>118</v>
      </c>
      <c r="AC33" t="s">
        <v>118</v>
      </c>
      <c r="AD33" t="s">
        <v>118</v>
      </c>
      <c r="AE33" t="s">
        <v>118</v>
      </c>
      <c r="AF33" t="s">
        <v>118</v>
      </c>
      <c r="AG33" t="s">
        <v>118</v>
      </c>
      <c r="AH33" t="s">
        <v>118</v>
      </c>
    </row>
    <row r="34" spans="1:34" x14ac:dyDescent="0.35">
      <c r="A34" t="s">
        <v>26</v>
      </c>
      <c r="B34" t="s">
        <v>118</v>
      </c>
      <c r="C34" t="s">
        <v>118</v>
      </c>
      <c r="D34" t="s">
        <v>118</v>
      </c>
      <c r="E34" t="s">
        <v>118</v>
      </c>
      <c r="F34" t="s">
        <v>118</v>
      </c>
      <c r="G34" t="s">
        <v>118</v>
      </c>
      <c r="H34" t="s">
        <v>118</v>
      </c>
      <c r="I34" t="s">
        <v>118</v>
      </c>
      <c r="J34" t="s">
        <v>118</v>
      </c>
      <c r="K34" t="s">
        <v>118</v>
      </c>
      <c r="L34" t="s">
        <v>118</v>
      </c>
      <c r="M34" t="s">
        <v>118</v>
      </c>
      <c r="N34" t="s">
        <v>118</v>
      </c>
      <c r="O34" t="s">
        <v>118</v>
      </c>
      <c r="P34" t="s">
        <v>118</v>
      </c>
      <c r="Q34" t="s">
        <v>118</v>
      </c>
      <c r="S34" t="s">
        <v>118</v>
      </c>
      <c r="T34" t="s">
        <v>118</v>
      </c>
      <c r="U34" t="s">
        <v>118</v>
      </c>
      <c r="V34" t="s">
        <v>118</v>
      </c>
      <c r="W34" t="s">
        <v>118</v>
      </c>
      <c r="X34" t="s">
        <v>118</v>
      </c>
      <c r="Y34" t="s">
        <v>118</v>
      </c>
      <c r="Z34" t="s">
        <v>118</v>
      </c>
      <c r="AA34" t="s">
        <v>118</v>
      </c>
      <c r="AB34" t="s">
        <v>118</v>
      </c>
      <c r="AC34" t="s">
        <v>118</v>
      </c>
      <c r="AD34" t="s">
        <v>118</v>
      </c>
      <c r="AE34" t="s">
        <v>118</v>
      </c>
      <c r="AF34" t="s">
        <v>118</v>
      </c>
      <c r="AG34" t="s">
        <v>118</v>
      </c>
      <c r="AH34" t="s">
        <v>118</v>
      </c>
    </row>
    <row r="35" spans="1:34" x14ac:dyDescent="0.35">
      <c r="A35" t="s">
        <v>27</v>
      </c>
      <c r="B35" t="s">
        <v>84</v>
      </c>
      <c r="C35" t="s">
        <v>84</v>
      </c>
      <c r="D35" t="s">
        <v>84</v>
      </c>
      <c r="E35" t="s">
        <v>84</v>
      </c>
      <c r="F35" t="s">
        <v>84</v>
      </c>
      <c r="G35" t="s">
        <v>84</v>
      </c>
      <c r="H35" t="s">
        <v>84</v>
      </c>
      <c r="I35" t="s">
        <v>84</v>
      </c>
      <c r="J35" t="s">
        <v>84</v>
      </c>
      <c r="K35" t="s">
        <v>84</v>
      </c>
      <c r="L35" t="s">
        <v>84</v>
      </c>
      <c r="M35" t="s">
        <v>84</v>
      </c>
      <c r="N35" t="s">
        <v>84</v>
      </c>
      <c r="O35" t="s">
        <v>84</v>
      </c>
      <c r="P35" t="s">
        <v>84</v>
      </c>
      <c r="Q35" t="s">
        <v>84</v>
      </c>
      <c r="S35" t="s">
        <v>84</v>
      </c>
      <c r="T35" t="s">
        <v>84</v>
      </c>
      <c r="U35" t="s">
        <v>84</v>
      </c>
      <c r="V35" t="s">
        <v>84</v>
      </c>
      <c r="W35" t="s">
        <v>84</v>
      </c>
      <c r="X35" t="s">
        <v>84</v>
      </c>
      <c r="Y35" t="s">
        <v>84</v>
      </c>
      <c r="Z35" t="s">
        <v>84</v>
      </c>
      <c r="AA35" t="s">
        <v>84</v>
      </c>
      <c r="AB35" t="s">
        <v>84</v>
      </c>
      <c r="AC35" t="s">
        <v>84</v>
      </c>
      <c r="AD35" t="s">
        <v>84</v>
      </c>
      <c r="AE35" t="s">
        <v>84</v>
      </c>
      <c r="AF35" t="s">
        <v>84</v>
      </c>
      <c r="AG35" t="s">
        <v>84</v>
      </c>
      <c r="AH35" t="s">
        <v>84</v>
      </c>
    </row>
    <row r="36" spans="1:34" x14ac:dyDescent="0.35">
      <c r="A36" s="1" t="s">
        <v>28</v>
      </c>
      <c r="B36" t="s">
        <v>2638</v>
      </c>
      <c r="C36" t="s">
        <v>2538</v>
      </c>
      <c r="D36" t="s">
        <v>2614</v>
      </c>
      <c r="E36" t="s">
        <v>2375</v>
      </c>
      <c r="F36" t="s">
        <v>2578</v>
      </c>
      <c r="G36" t="s">
        <v>2390</v>
      </c>
      <c r="H36" t="s">
        <v>2594</v>
      </c>
      <c r="I36" t="s">
        <v>2840</v>
      </c>
      <c r="J36" t="s">
        <v>2421</v>
      </c>
      <c r="K36" t="s">
        <v>2562</v>
      </c>
      <c r="L36" t="s">
        <v>2435</v>
      </c>
      <c r="M36" t="s">
        <v>2451</v>
      </c>
      <c r="N36" t="s">
        <v>2469</v>
      </c>
      <c r="O36" t="s">
        <v>2483</v>
      </c>
      <c r="P36" t="s">
        <v>2502</v>
      </c>
      <c r="Q36" t="s">
        <v>2520</v>
      </c>
      <c r="S36" t="s">
        <v>2638</v>
      </c>
      <c r="T36" t="s">
        <v>2538</v>
      </c>
      <c r="U36" t="s">
        <v>2614</v>
      </c>
      <c r="V36" t="s">
        <v>2375</v>
      </c>
      <c r="W36" t="s">
        <v>2578</v>
      </c>
      <c r="X36" t="s">
        <v>2390</v>
      </c>
      <c r="Y36" t="s">
        <v>2594</v>
      </c>
      <c r="Z36" t="s">
        <v>2405</v>
      </c>
      <c r="AA36" t="s">
        <v>2421</v>
      </c>
      <c r="AB36" t="s">
        <v>2562</v>
      </c>
      <c r="AC36" t="s">
        <v>2435</v>
      </c>
      <c r="AD36" t="s">
        <v>2451</v>
      </c>
      <c r="AE36" t="s">
        <v>2469</v>
      </c>
      <c r="AF36" t="s">
        <v>2483</v>
      </c>
      <c r="AG36" t="s">
        <v>2502</v>
      </c>
      <c r="AH36" t="s">
        <v>2520</v>
      </c>
    </row>
    <row r="37" spans="1:34" x14ac:dyDescent="0.35">
      <c r="A37" s="1" t="s">
        <v>29</v>
      </c>
      <c r="B37" t="s">
        <v>2639</v>
      </c>
      <c r="C37" t="s">
        <v>2539</v>
      </c>
      <c r="D37" t="s">
        <v>2615</v>
      </c>
      <c r="E37" t="s">
        <v>2376</v>
      </c>
      <c r="F37" t="s">
        <v>2579</v>
      </c>
      <c r="G37" t="s">
        <v>2391</v>
      </c>
      <c r="H37" t="s">
        <v>2595</v>
      </c>
      <c r="I37" t="s">
        <v>3544</v>
      </c>
      <c r="J37" t="s">
        <v>591</v>
      </c>
      <c r="K37" t="s">
        <v>2563</v>
      </c>
      <c r="L37" t="s">
        <v>2436</v>
      </c>
      <c r="M37" t="s">
        <v>2452</v>
      </c>
      <c r="N37" t="s">
        <v>2470</v>
      </c>
      <c r="O37" t="s">
        <v>2484</v>
      </c>
      <c r="P37" t="s">
        <v>2503</v>
      </c>
      <c r="Q37" t="s">
        <v>2521</v>
      </c>
      <c r="S37" t="s">
        <v>2639</v>
      </c>
      <c r="T37" t="s">
        <v>2539</v>
      </c>
      <c r="U37" t="s">
        <v>2615</v>
      </c>
      <c r="V37" t="s">
        <v>2376</v>
      </c>
      <c r="W37" t="s">
        <v>2579</v>
      </c>
      <c r="X37" t="s">
        <v>2391</v>
      </c>
      <c r="Y37" t="s">
        <v>2595</v>
      </c>
      <c r="Z37" t="s">
        <v>2406</v>
      </c>
      <c r="AA37" t="s">
        <v>591</v>
      </c>
      <c r="AB37" t="s">
        <v>2563</v>
      </c>
      <c r="AC37" t="s">
        <v>2436</v>
      </c>
      <c r="AD37" t="s">
        <v>2452</v>
      </c>
      <c r="AE37" t="s">
        <v>2470</v>
      </c>
      <c r="AF37" t="s">
        <v>2484</v>
      </c>
      <c r="AG37" t="s">
        <v>2503</v>
      </c>
      <c r="AH37" t="s">
        <v>2521</v>
      </c>
    </row>
    <row r="38" spans="1:34" x14ac:dyDescent="0.35">
      <c r="A38" t="s">
        <v>30</v>
      </c>
      <c r="B38" t="s">
        <v>2640</v>
      </c>
      <c r="C38" t="s">
        <v>2540</v>
      </c>
      <c r="D38" t="s">
        <v>2616</v>
      </c>
      <c r="E38" t="s">
        <v>754</v>
      </c>
      <c r="F38" t="s">
        <v>1766</v>
      </c>
      <c r="G38" t="s">
        <v>2392</v>
      </c>
      <c r="H38" t="s">
        <v>2596</v>
      </c>
      <c r="I38" t="s">
        <v>1035</v>
      </c>
      <c r="J38" t="s">
        <v>2422</v>
      </c>
      <c r="K38" t="s">
        <v>1141</v>
      </c>
      <c r="L38" t="s">
        <v>279</v>
      </c>
      <c r="M38" t="s">
        <v>2453</v>
      </c>
      <c r="N38" t="s">
        <v>822</v>
      </c>
      <c r="O38" t="s">
        <v>2485</v>
      </c>
      <c r="P38" t="s">
        <v>2504</v>
      </c>
      <c r="Q38" t="s">
        <v>2522</v>
      </c>
      <c r="S38" t="s">
        <v>2640</v>
      </c>
      <c r="T38" t="s">
        <v>2540</v>
      </c>
      <c r="U38" t="s">
        <v>2616</v>
      </c>
      <c r="V38" t="s">
        <v>754</v>
      </c>
      <c r="W38" t="s">
        <v>1766</v>
      </c>
      <c r="X38" t="s">
        <v>2392</v>
      </c>
      <c r="Y38" t="s">
        <v>2596</v>
      </c>
      <c r="Z38" t="s">
        <v>1796</v>
      </c>
      <c r="AA38" t="s">
        <v>2422</v>
      </c>
      <c r="AB38" t="s">
        <v>1141</v>
      </c>
      <c r="AC38" t="s">
        <v>279</v>
      </c>
      <c r="AD38" t="s">
        <v>2453</v>
      </c>
      <c r="AE38" t="s">
        <v>822</v>
      </c>
      <c r="AF38" t="s">
        <v>2485</v>
      </c>
      <c r="AG38" t="s">
        <v>2504</v>
      </c>
      <c r="AH38" t="s">
        <v>2522</v>
      </c>
    </row>
    <row r="39" spans="1:34" x14ac:dyDescent="0.35">
      <c r="A39" t="s">
        <v>31</v>
      </c>
      <c r="B39" t="s">
        <v>2641</v>
      </c>
      <c r="C39" t="s">
        <v>2541</v>
      </c>
      <c r="D39" t="s">
        <v>1161</v>
      </c>
      <c r="E39" t="s">
        <v>288</v>
      </c>
      <c r="F39" t="s">
        <v>118</v>
      </c>
      <c r="G39" t="s">
        <v>822</v>
      </c>
      <c r="H39" t="s">
        <v>143</v>
      </c>
      <c r="I39" t="s">
        <v>1144</v>
      </c>
      <c r="J39" t="s">
        <v>438</v>
      </c>
      <c r="K39" t="s">
        <v>839</v>
      </c>
      <c r="L39" t="s">
        <v>2261</v>
      </c>
      <c r="M39" t="s">
        <v>118</v>
      </c>
      <c r="N39" t="s">
        <v>118</v>
      </c>
      <c r="O39" t="s">
        <v>118</v>
      </c>
      <c r="P39" t="s">
        <v>132</v>
      </c>
      <c r="Q39" t="s">
        <v>118</v>
      </c>
      <c r="S39" t="s">
        <v>2641</v>
      </c>
      <c r="T39" t="s">
        <v>2541</v>
      </c>
      <c r="U39" t="s">
        <v>1161</v>
      </c>
      <c r="V39" t="s">
        <v>288</v>
      </c>
      <c r="W39" t="s">
        <v>118</v>
      </c>
      <c r="X39" t="s">
        <v>822</v>
      </c>
      <c r="Y39" t="s">
        <v>143</v>
      </c>
      <c r="Z39" t="s">
        <v>209</v>
      </c>
      <c r="AA39" t="s">
        <v>438</v>
      </c>
      <c r="AB39" t="s">
        <v>839</v>
      </c>
      <c r="AC39" t="s">
        <v>2261</v>
      </c>
      <c r="AD39" t="s">
        <v>118</v>
      </c>
      <c r="AE39" t="s">
        <v>118</v>
      </c>
      <c r="AF39" t="s">
        <v>118</v>
      </c>
      <c r="AG39" t="s">
        <v>132</v>
      </c>
      <c r="AH39" t="s">
        <v>118</v>
      </c>
    </row>
    <row r="40" spans="1:34" x14ac:dyDescent="0.35">
      <c r="A40" s="1" t="s">
        <v>32</v>
      </c>
      <c r="B40" t="s">
        <v>2642</v>
      </c>
      <c r="C40" t="s">
        <v>2542</v>
      </c>
      <c r="D40" t="s">
        <v>2617</v>
      </c>
      <c r="E40" t="s">
        <v>2377</v>
      </c>
      <c r="F40" t="s">
        <v>2580</v>
      </c>
      <c r="G40" t="s">
        <v>2393</v>
      </c>
      <c r="H40" t="s">
        <v>2597</v>
      </c>
      <c r="I40" t="s">
        <v>3545</v>
      </c>
      <c r="J40" t="s">
        <v>2423</v>
      </c>
      <c r="K40" t="s">
        <v>2564</v>
      </c>
      <c r="L40" t="s">
        <v>2437</v>
      </c>
      <c r="M40" t="s">
        <v>2454</v>
      </c>
      <c r="N40" t="s">
        <v>2471</v>
      </c>
      <c r="O40" t="s">
        <v>2486</v>
      </c>
      <c r="P40" t="s">
        <v>2505</v>
      </c>
      <c r="Q40" t="s">
        <v>2523</v>
      </c>
      <c r="S40" t="s">
        <v>2642</v>
      </c>
      <c r="T40" t="s">
        <v>2542</v>
      </c>
      <c r="U40" t="s">
        <v>2617</v>
      </c>
      <c r="V40" t="s">
        <v>2377</v>
      </c>
      <c r="W40" t="s">
        <v>2580</v>
      </c>
      <c r="X40" t="s">
        <v>2393</v>
      </c>
      <c r="Y40" t="s">
        <v>2597</v>
      </c>
      <c r="Z40" t="s">
        <v>2407</v>
      </c>
      <c r="AA40" t="s">
        <v>2423</v>
      </c>
      <c r="AB40" t="s">
        <v>2564</v>
      </c>
      <c r="AC40" t="s">
        <v>2437</v>
      </c>
      <c r="AD40" t="s">
        <v>2454</v>
      </c>
      <c r="AE40" t="s">
        <v>2471</v>
      </c>
      <c r="AF40" t="s">
        <v>2486</v>
      </c>
      <c r="AG40" t="s">
        <v>2505</v>
      </c>
      <c r="AH40" t="s">
        <v>2523</v>
      </c>
    </row>
    <row r="41" spans="1:34" x14ac:dyDescent="0.35">
      <c r="A41" s="1" t="s">
        <v>33</v>
      </c>
      <c r="B41" t="s">
        <v>576</v>
      </c>
      <c r="C41" t="s">
        <v>158</v>
      </c>
      <c r="D41" t="s">
        <v>135</v>
      </c>
      <c r="E41" t="s">
        <v>190</v>
      </c>
      <c r="F41" t="s">
        <v>131</v>
      </c>
      <c r="G41" t="s">
        <v>118</v>
      </c>
      <c r="H41" t="s">
        <v>170</v>
      </c>
      <c r="I41" t="s">
        <v>131</v>
      </c>
      <c r="J41" t="s">
        <v>135</v>
      </c>
      <c r="K41" t="s">
        <v>131</v>
      </c>
      <c r="L41" t="s">
        <v>131</v>
      </c>
      <c r="M41" t="s">
        <v>131</v>
      </c>
      <c r="N41" t="s">
        <v>118</v>
      </c>
      <c r="O41" t="s">
        <v>135</v>
      </c>
      <c r="P41" t="s">
        <v>363</v>
      </c>
      <c r="Q41" t="s">
        <v>131</v>
      </c>
      <c r="S41" t="s">
        <v>576</v>
      </c>
      <c r="T41" t="s">
        <v>158</v>
      </c>
      <c r="U41" t="s">
        <v>135</v>
      </c>
      <c r="V41" t="s">
        <v>190</v>
      </c>
      <c r="W41" t="s">
        <v>131</v>
      </c>
      <c r="X41" t="s">
        <v>118</v>
      </c>
      <c r="Y41" t="s">
        <v>170</v>
      </c>
      <c r="Z41" t="s">
        <v>135</v>
      </c>
      <c r="AA41" t="s">
        <v>135</v>
      </c>
      <c r="AB41" t="s">
        <v>131</v>
      </c>
      <c r="AC41" t="s">
        <v>131</v>
      </c>
      <c r="AD41" t="s">
        <v>131</v>
      </c>
      <c r="AE41" t="s">
        <v>118</v>
      </c>
      <c r="AF41" t="s">
        <v>135</v>
      </c>
      <c r="AG41" t="s">
        <v>363</v>
      </c>
      <c r="AH41" t="s">
        <v>131</v>
      </c>
    </row>
    <row r="42" spans="1:34" x14ac:dyDescent="0.35">
      <c r="A42" s="1" t="s">
        <v>34</v>
      </c>
      <c r="B42" t="s">
        <v>584</v>
      </c>
      <c r="C42" t="s">
        <v>145</v>
      </c>
      <c r="D42" t="s">
        <v>145</v>
      </c>
      <c r="E42" t="s">
        <v>257</v>
      </c>
      <c r="F42" t="s">
        <v>1698</v>
      </c>
      <c r="G42" t="s">
        <v>256</v>
      </c>
      <c r="H42" t="s">
        <v>319</v>
      </c>
      <c r="I42" t="s">
        <v>583</v>
      </c>
      <c r="J42" t="s">
        <v>446</v>
      </c>
      <c r="K42" t="s">
        <v>256</v>
      </c>
      <c r="L42" t="s">
        <v>198</v>
      </c>
      <c r="M42" t="s">
        <v>256</v>
      </c>
      <c r="N42" t="s">
        <v>1698</v>
      </c>
      <c r="O42" t="s">
        <v>418</v>
      </c>
      <c r="P42" t="s">
        <v>1275</v>
      </c>
      <c r="Q42" t="s">
        <v>319</v>
      </c>
      <c r="S42" t="s">
        <v>584</v>
      </c>
      <c r="T42" t="s">
        <v>145</v>
      </c>
      <c r="U42" t="s">
        <v>145</v>
      </c>
      <c r="V42" t="s">
        <v>257</v>
      </c>
      <c r="W42" t="s">
        <v>1698</v>
      </c>
      <c r="X42" t="s">
        <v>256</v>
      </c>
      <c r="Y42" t="s">
        <v>319</v>
      </c>
      <c r="Z42" t="s">
        <v>256</v>
      </c>
      <c r="AA42" t="s">
        <v>446</v>
      </c>
      <c r="AB42" t="s">
        <v>256</v>
      </c>
      <c r="AC42" t="s">
        <v>198</v>
      </c>
      <c r="AD42" t="s">
        <v>256</v>
      </c>
      <c r="AE42" t="s">
        <v>1698</v>
      </c>
      <c r="AF42" t="s">
        <v>418</v>
      </c>
      <c r="AG42" t="s">
        <v>1275</v>
      </c>
      <c r="AH42" t="s">
        <v>319</v>
      </c>
    </row>
    <row r="43" spans="1:34" x14ac:dyDescent="0.35">
      <c r="A43" t="s">
        <v>35</v>
      </c>
      <c r="B43" t="s">
        <v>827</v>
      </c>
      <c r="C43" t="s">
        <v>1355</v>
      </c>
      <c r="D43" t="s">
        <v>1086</v>
      </c>
      <c r="E43" t="s">
        <v>194</v>
      </c>
      <c r="F43" t="s">
        <v>1275</v>
      </c>
      <c r="G43" t="s">
        <v>319</v>
      </c>
      <c r="H43" t="s">
        <v>1322</v>
      </c>
      <c r="I43" t="s">
        <v>2082</v>
      </c>
      <c r="J43" t="s">
        <v>1406</v>
      </c>
      <c r="K43" t="s">
        <v>346</v>
      </c>
      <c r="L43" t="s">
        <v>283</v>
      </c>
      <c r="M43" t="s">
        <v>962</v>
      </c>
      <c r="N43" t="s">
        <v>136</v>
      </c>
      <c r="O43" t="s">
        <v>283</v>
      </c>
      <c r="P43" t="s">
        <v>194</v>
      </c>
      <c r="Q43" t="s">
        <v>194</v>
      </c>
      <c r="S43" t="s">
        <v>827</v>
      </c>
      <c r="T43" t="s">
        <v>1355</v>
      </c>
      <c r="U43" t="s">
        <v>1086</v>
      </c>
      <c r="V43" t="s">
        <v>194</v>
      </c>
      <c r="W43" t="s">
        <v>1275</v>
      </c>
      <c r="X43" t="s">
        <v>319</v>
      </c>
      <c r="Y43" t="s">
        <v>1322</v>
      </c>
      <c r="Z43" t="s">
        <v>194</v>
      </c>
      <c r="AA43" t="s">
        <v>1406</v>
      </c>
      <c r="AB43" t="s">
        <v>346</v>
      </c>
      <c r="AC43" t="s">
        <v>283</v>
      </c>
      <c r="AD43" t="s">
        <v>962</v>
      </c>
      <c r="AE43" t="s">
        <v>136</v>
      </c>
      <c r="AF43" t="s">
        <v>283</v>
      </c>
      <c r="AG43" t="s">
        <v>194</v>
      </c>
      <c r="AH43" t="s">
        <v>194</v>
      </c>
    </row>
    <row r="44" spans="1:34" x14ac:dyDescent="0.35">
      <c r="A44" t="s">
        <v>36</v>
      </c>
      <c r="B44" t="s">
        <v>2541</v>
      </c>
      <c r="C44" t="s">
        <v>2543</v>
      </c>
      <c r="D44" t="s">
        <v>420</v>
      </c>
      <c r="E44" t="s">
        <v>1416</v>
      </c>
      <c r="F44" t="s">
        <v>311</v>
      </c>
      <c r="G44" t="s">
        <v>1000</v>
      </c>
      <c r="H44" t="s">
        <v>1510</v>
      </c>
      <c r="I44" t="s">
        <v>986</v>
      </c>
      <c r="J44" t="s">
        <v>1146</v>
      </c>
      <c r="K44" t="s">
        <v>1022</v>
      </c>
      <c r="L44" t="s">
        <v>197</v>
      </c>
      <c r="M44" t="s">
        <v>1371</v>
      </c>
      <c r="N44" t="s">
        <v>821</v>
      </c>
      <c r="O44" t="s">
        <v>193</v>
      </c>
      <c r="P44" t="s">
        <v>992</v>
      </c>
      <c r="Q44" t="s">
        <v>173</v>
      </c>
      <c r="S44" t="s">
        <v>2541</v>
      </c>
      <c r="T44" t="s">
        <v>2543</v>
      </c>
      <c r="U44" t="s">
        <v>420</v>
      </c>
      <c r="V44" t="s">
        <v>1416</v>
      </c>
      <c r="W44" t="s">
        <v>311</v>
      </c>
      <c r="X44" t="s">
        <v>1000</v>
      </c>
      <c r="Y44" t="s">
        <v>1510</v>
      </c>
      <c r="Z44" t="s">
        <v>2408</v>
      </c>
      <c r="AA44" t="s">
        <v>1146</v>
      </c>
      <c r="AB44" t="s">
        <v>1022</v>
      </c>
      <c r="AC44" t="s">
        <v>197</v>
      </c>
      <c r="AD44" t="s">
        <v>1371</v>
      </c>
      <c r="AE44" t="s">
        <v>821</v>
      </c>
      <c r="AF44" t="s">
        <v>193</v>
      </c>
      <c r="AG44" t="s">
        <v>992</v>
      </c>
      <c r="AH44" t="s">
        <v>173</v>
      </c>
    </row>
    <row r="45" spans="1:34" x14ac:dyDescent="0.35">
      <c r="A45" t="s">
        <v>37</v>
      </c>
      <c r="B45" t="s">
        <v>84</v>
      </c>
      <c r="C45" t="s">
        <v>84</v>
      </c>
      <c r="D45" t="s">
        <v>84</v>
      </c>
      <c r="E45" t="s">
        <v>84</v>
      </c>
      <c r="F45" t="s">
        <v>84</v>
      </c>
      <c r="G45" t="s">
        <v>84</v>
      </c>
      <c r="H45" t="s">
        <v>84</v>
      </c>
      <c r="I45" t="s">
        <v>84</v>
      </c>
      <c r="J45" t="s">
        <v>84</v>
      </c>
      <c r="K45" t="s">
        <v>84</v>
      </c>
      <c r="L45" t="s">
        <v>84</v>
      </c>
      <c r="M45" t="s">
        <v>84</v>
      </c>
      <c r="N45" t="s">
        <v>84</v>
      </c>
      <c r="O45" t="s">
        <v>84</v>
      </c>
      <c r="P45" t="s">
        <v>84</v>
      </c>
      <c r="Q45" t="s">
        <v>84</v>
      </c>
      <c r="S45" t="s">
        <v>84</v>
      </c>
      <c r="T45" t="s">
        <v>84</v>
      </c>
      <c r="U45" t="s">
        <v>84</v>
      </c>
      <c r="V45" t="s">
        <v>84</v>
      </c>
      <c r="W45" t="s">
        <v>84</v>
      </c>
      <c r="X45" t="s">
        <v>84</v>
      </c>
      <c r="Y45" t="s">
        <v>84</v>
      </c>
      <c r="Z45" t="s">
        <v>84</v>
      </c>
      <c r="AA45" t="s">
        <v>84</v>
      </c>
      <c r="AB45" t="s">
        <v>84</v>
      </c>
      <c r="AC45" t="s">
        <v>84</v>
      </c>
      <c r="AD45" t="s">
        <v>84</v>
      </c>
      <c r="AE45" t="s">
        <v>84</v>
      </c>
      <c r="AF45" t="s">
        <v>84</v>
      </c>
      <c r="AG45" t="s">
        <v>84</v>
      </c>
      <c r="AH45" t="s">
        <v>84</v>
      </c>
    </row>
    <row r="46" spans="1:34" x14ac:dyDescent="0.35">
      <c r="A46" s="1" t="s">
        <v>38</v>
      </c>
      <c r="B46" t="s">
        <v>2643</v>
      </c>
      <c r="C46" t="s">
        <v>2544</v>
      </c>
      <c r="D46" t="s">
        <v>2618</v>
      </c>
      <c r="E46" t="s">
        <v>2378</v>
      </c>
      <c r="F46" t="s">
        <v>1973</v>
      </c>
      <c r="G46" t="s">
        <v>2394</v>
      </c>
      <c r="H46" t="s">
        <v>2598</v>
      </c>
      <c r="I46" t="s">
        <v>3546</v>
      </c>
      <c r="J46" t="s">
        <v>2424</v>
      </c>
      <c r="K46" t="s">
        <v>2565</v>
      </c>
      <c r="L46" t="s">
        <v>2438</v>
      </c>
      <c r="M46" t="s">
        <v>2455</v>
      </c>
      <c r="N46" t="s">
        <v>2472</v>
      </c>
      <c r="O46" t="s">
        <v>2487</v>
      </c>
      <c r="P46" t="s">
        <v>2506</v>
      </c>
      <c r="Q46" t="s">
        <v>2524</v>
      </c>
      <c r="S46" t="s">
        <v>2643</v>
      </c>
      <c r="T46" t="s">
        <v>2544</v>
      </c>
      <c r="U46" t="s">
        <v>2618</v>
      </c>
      <c r="V46" t="s">
        <v>2378</v>
      </c>
      <c r="W46" t="s">
        <v>1973</v>
      </c>
      <c r="X46" t="s">
        <v>2394</v>
      </c>
      <c r="Y46" t="s">
        <v>2598</v>
      </c>
      <c r="Z46" t="s">
        <v>2409</v>
      </c>
      <c r="AA46" t="s">
        <v>2424</v>
      </c>
      <c r="AB46" t="s">
        <v>2565</v>
      </c>
      <c r="AC46" t="s">
        <v>2438</v>
      </c>
      <c r="AD46" t="s">
        <v>2455</v>
      </c>
      <c r="AE46" t="s">
        <v>2472</v>
      </c>
      <c r="AF46" t="s">
        <v>2487</v>
      </c>
      <c r="AG46" t="s">
        <v>2506</v>
      </c>
      <c r="AH46" t="s">
        <v>2524</v>
      </c>
    </row>
    <row r="47" spans="1:34" x14ac:dyDescent="0.35">
      <c r="A47" s="1" t="s">
        <v>39</v>
      </c>
      <c r="B47" t="s">
        <v>2067</v>
      </c>
      <c r="C47" t="s">
        <v>2545</v>
      </c>
      <c r="D47" t="s">
        <v>2619</v>
      </c>
      <c r="E47" t="s">
        <v>248</v>
      </c>
      <c r="F47" t="s">
        <v>2581</v>
      </c>
      <c r="G47" t="s">
        <v>519</v>
      </c>
      <c r="H47" t="s">
        <v>2336</v>
      </c>
      <c r="I47" t="s">
        <v>3547</v>
      </c>
      <c r="J47" t="s">
        <v>1917</v>
      </c>
      <c r="K47" t="s">
        <v>643</v>
      </c>
      <c r="L47" t="s">
        <v>1292</v>
      </c>
      <c r="M47" t="s">
        <v>2456</v>
      </c>
      <c r="N47" t="s">
        <v>454</v>
      </c>
      <c r="O47" t="s">
        <v>2404</v>
      </c>
      <c r="P47" t="s">
        <v>333</v>
      </c>
      <c r="Q47" t="s">
        <v>2257</v>
      </c>
      <c r="S47" t="s">
        <v>2067</v>
      </c>
      <c r="T47" t="s">
        <v>2545</v>
      </c>
      <c r="U47" t="s">
        <v>2619</v>
      </c>
      <c r="V47" t="s">
        <v>248</v>
      </c>
      <c r="W47" t="s">
        <v>2581</v>
      </c>
      <c r="X47" t="s">
        <v>519</v>
      </c>
      <c r="Y47" t="s">
        <v>2336</v>
      </c>
      <c r="Z47" t="s">
        <v>308</v>
      </c>
      <c r="AA47" t="s">
        <v>1917</v>
      </c>
      <c r="AB47" t="s">
        <v>643</v>
      </c>
      <c r="AC47" t="s">
        <v>1292</v>
      </c>
      <c r="AD47" t="s">
        <v>2456</v>
      </c>
      <c r="AE47" t="s">
        <v>454</v>
      </c>
      <c r="AF47" t="s">
        <v>2404</v>
      </c>
      <c r="AG47" t="s">
        <v>333</v>
      </c>
      <c r="AH47" t="s">
        <v>2257</v>
      </c>
    </row>
    <row r="48" spans="1:34" x14ac:dyDescent="0.35">
      <c r="A48" t="s">
        <v>40</v>
      </c>
      <c r="B48" t="s">
        <v>513</v>
      </c>
      <c r="C48" t="s">
        <v>902</v>
      </c>
      <c r="D48" t="s">
        <v>2488</v>
      </c>
      <c r="E48" t="s">
        <v>455</v>
      </c>
      <c r="F48" t="s">
        <v>141</v>
      </c>
      <c r="G48" t="s">
        <v>194</v>
      </c>
      <c r="H48" t="s">
        <v>243</v>
      </c>
      <c r="I48" t="s">
        <v>713</v>
      </c>
      <c r="J48" t="s">
        <v>175</v>
      </c>
      <c r="K48" t="s">
        <v>786</v>
      </c>
      <c r="L48" t="s">
        <v>951</v>
      </c>
      <c r="M48" t="s">
        <v>2457</v>
      </c>
      <c r="N48" t="s">
        <v>556</v>
      </c>
      <c r="O48" t="s">
        <v>2488</v>
      </c>
      <c r="P48" t="s">
        <v>656</v>
      </c>
      <c r="Q48" t="s">
        <v>713</v>
      </c>
      <c r="S48" t="s">
        <v>513</v>
      </c>
      <c r="T48" t="s">
        <v>902</v>
      </c>
      <c r="U48" t="s">
        <v>2488</v>
      </c>
      <c r="V48" t="s">
        <v>455</v>
      </c>
      <c r="W48" t="s">
        <v>141</v>
      </c>
      <c r="X48" t="s">
        <v>194</v>
      </c>
      <c r="Y48" t="s">
        <v>243</v>
      </c>
      <c r="Z48" t="s">
        <v>199</v>
      </c>
      <c r="AA48" t="s">
        <v>175</v>
      </c>
      <c r="AB48" t="s">
        <v>786</v>
      </c>
      <c r="AC48" t="s">
        <v>951</v>
      </c>
      <c r="AD48" t="s">
        <v>2457</v>
      </c>
      <c r="AE48" t="s">
        <v>556</v>
      </c>
      <c r="AF48" t="s">
        <v>2488</v>
      </c>
      <c r="AG48" t="s">
        <v>656</v>
      </c>
      <c r="AH48" t="s">
        <v>713</v>
      </c>
    </row>
    <row r="49" spans="1:34" x14ac:dyDescent="0.35">
      <c r="A49" t="s">
        <v>41</v>
      </c>
      <c r="B49" t="s">
        <v>2644</v>
      </c>
      <c r="C49" t="s">
        <v>2546</v>
      </c>
      <c r="D49" t="s">
        <v>2620</v>
      </c>
      <c r="E49" t="s">
        <v>2043</v>
      </c>
      <c r="F49" t="s">
        <v>2582</v>
      </c>
      <c r="G49" t="s">
        <v>2395</v>
      </c>
      <c r="H49" t="s">
        <v>2599</v>
      </c>
      <c r="I49" t="s">
        <v>3548</v>
      </c>
      <c r="J49" t="s">
        <v>1918</v>
      </c>
      <c r="K49" t="s">
        <v>2566</v>
      </c>
      <c r="L49" t="s">
        <v>2439</v>
      </c>
      <c r="M49" t="s">
        <v>1569</v>
      </c>
      <c r="N49" t="s">
        <v>2473</v>
      </c>
      <c r="O49" t="s">
        <v>2489</v>
      </c>
      <c r="P49" t="s">
        <v>2507</v>
      </c>
      <c r="Q49" t="s">
        <v>2525</v>
      </c>
      <c r="S49" t="s">
        <v>2644</v>
      </c>
      <c r="T49" t="s">
        <v>2546</v>
      </c>
      <c r="U49" t="s">
        <v>2620</v>
      </c>
      <c r="V49" t="s">
        <v>2043</v>
      </c>
      <c r="W49" t="s">
        <v>2582</v>
      </c>
      <c r="X49" t="s">
        <v>2395</v>
      </c>
      <c r="Y49" t="s">
        <v>2599</v>
      </c>
      <c r="Z49" t="s">
        <v>2313</v>
      </c>
      <c r="AA49" t="s">
        <v>1918</v>
      </c>
      <c r="AB49" t="s">
        <v>2566</v>
      </c>
      <c r="AC49" t="s">
        <v>2439</v>
      </c>
      <c r="AD49" t="s">
        <v>1569</v>
      </c>
      <c r="AE49" t="s">
        <v>2473</v>
      </c>
      <c r="AF49" t="s">
        <v>2489</v>
      </c>
      <c r="AG49" t="s">
        <v>2507</v>
      </c>
      <c r="AH49" t="s">
        <v>2525</v>
      </c>
    </row>
    <row r="50" spans="1:34" x14ac:dyDescent="0.35">
      <c r="A50" t="s">
        <v>42</v>
      </c>
      <c r="B50" t="s">
        <v>2645</v>
      </c>
      <c r="C50" t="s">
        <v>763</v>
      </c>
      <c r="D50" t="s">
        <v>118</v>
      </c>
      <c r="E50" t="s">
        <v>118</v>
      </c>
      <c r="F50" t="s">
        <v>118</v>
      </c>
      <c r="G50" t="s">
        <v>118</v>
      </c>
      <c r="H50" t="s">
        <v>1553</v>
      </c>
      <c r="I50" t="s">
        <v>118</v>
      </c>
      <c r="J50" t="s">
        <v>118</v>
      </c>
      <c r="K50" t="s">
        <v>118</v>
      </c>
      <c r="L50" t="s">
        <v>668</v>
      </c>
      <c r="M50" t="s">
        <v>118</v>
      </c>
      <c r="N50" t="s">
        <v>118</v>
      </c>
      <c r="O50" t="s">
        <v>118</v>
      </c>
      <c r="P50" t="s">
        <v>118</v>
      </c>
      <c r="Q50" t="s">
        <v>118</v>
      </c>
      <c r="S50" t="s">
        <v>2645</v>
      </c>
      <c r="T50" t="s">
        <v>763</v>
      </c>
      <c r="U50" t="s">
        <v>118</v>
      </c>
      <c r="V50" t="s">
        <v>118</v>
      </c>
      <c r="W50" t="s">
        <v>118</v>
      </c>
      <c r="X50" t="s">
        <v>118</v>
      </c>
      <c r="Y50" t="s">
        <v>1553</v>
      </c>
      <c r="Z50" t="s">
        <v>118</v>
      </c>
      <c r="AA50" t="s">
        <v>118</v>
      </c>
      <c r="AB50" t="s">
        <v>118</v>
      </c>
      <c r="AC50" t="s">
        <v>668</v>
      </c>
      <c r="AD50" t="s">
        <v>118</v>
      </c>
      <c r="AE50" t="s">
        <v>118</v>
      </c>
      <c r="AF50" t="s">
        <v>118</v>
      </c>
      <c r="AG50" t="s">
        <v>118</v>
      </c>
      <c r="AH50" t="s">
        <v>118</v>
      </c>
    </row>
    <row r="51" spans="1:34" x14ac:dyDescent="0.35">
      <c r="A51" t="s">
        <v>43</v>
      </c>
      <c r="B51" t="s">
        <v>84</v>
      </c>
      <c r="C51" t="s">
        <v>84</v>
      </c>
      <c r="D51" t="s">
        <v>84</v>
      </c>
      <c r="E51" t="s">
        <v>84</v>
      </c>
      <c r="F51" t="s">
        <v>84</v>
      </c>
      <c r="G51" t="s">
        <v>84</v>
      </c>
      <c r="H51" t="s">
        <v>84</v>
      </c>
      <c r="I51" t="s">
        <v>84</v>
      </c>
      <c r="J51" t="s">
        <v>84</v>
      </c>
      <c r="K51" t="s">
        <v>84</v>
      </c>
      <c r="L51" t="s">
        <v>84</v>
      </c>
      <c r="M51" t="s">
        <v>84</v>
      </c>
      <c r="N51" t="s">
        <v>84</v>
      </c>
      <c r="O51" t="s">
        <v>84</v>
      </c>
      <c r="P51" t="s">
        <v>84</v>
      </c>
      <c r="Q51" t="s">
        <v>84</v>
      </c>
      <c r="S51" t="s">
        <v>84</v>
      </c>
      <c r="T51" t="s">
        <v>84</v>
      </c>
      <c r="U51" t="s">
        <v>84</v>
      </c>
      <c r="V51" t="s">
        <v>84</v>
      </c>
      <c r="W51" t="s">
        <v>84</v>
      </c>
      <c r="X51" t="s">
        <v>84</v>
      </c>
      <c r="Y51" t="s">
        <v>84</v>
      </c>
      <c r="Z51" t="s">
        <v>84</v>
      </c>
      <c r="AA51" t="s">
        <v>84</v>
      </c>
      <c r="AB51" t="s">
        <v>84</v>
      </c>
      <c r="AC51" t="s">
        <v>84</v>
      </c>
      <c r="AD51" t="s">
        <v>84</v>
      </c>
      <c r="AE51" t="s">
        <v>84</v>
      </c>
      <c r="AF51" t="s">
        <v>84</v>
      </c>
      <c r="AG51" t="s">
        <v>84</v>
      </c>
      <c r="AH51" t="s">
        <v>84</v>
      </c>
    </row>
    <row r="52" spans="1:34" x14ac:dyDescent="0.35">
      <c r="A52" t="s">
        <v>44</v>
      </c>
      <c r="B52" t="s">
        <v>2646</v>
      </c>
      <c r="C52" t="s">
        <v>2547</v>
      </c>
      <c r="D52" t="s">
        <v>2621</v>
      </c>
      <c r="E52" t="s">
        <v>2379</v>
      </c>
      <c r="F52" t="s">
        <v>2583</v>
      </c>
      <c r="G52" t="s">
        <v>2396</v>
      </c>
      <c r="H52" t="s">
        <v>2600</v>
      </c>
      <c r="I52" t="s">
        <v>3549</v>
      </c>
      <c r="J52" t="s">
        <v>2425</v>
      </c>
      <c r="K52" t="s">
        <v>2567</v>
      </c>
      <c r="L52" t="s">
        <v>2440</v>
      </c>
      <c r="M52" t="s">
        <v>2458</v>
      </c>
      <c r="N52" t="s">
        <v>203</v>
      </c>
      <c r="O52" t="s">
        <v>2490</v>
      </c>
      <c r="P52" t="s">
        <v>2508</v>
      </c>
      <c r="Q52" t="s">
        <v>1279</v>
      </c>
      <c r="S52" t="s">
        <v>2646</v>
      </c>
      <c r="T52" t="s">
        <v>2547</v>
      </c>
      <c r="U52" t="s">
        <v>2621</v>
      </c>
      <c r="V52" t="s">
        <v>2379</v>
      </c>
      <c r="W52" t="s">
        <v>2583</v>
      </c>
      <c r="X52" t="s">
        <v>2396</v>
      </c>
      <c r="Y52" t="s">
        <v>2600</v>
      </c>
      <c r="Z52" t="s">
        <v>2410</v>
      </c>
      <c r="AA52" t="s">
        <v>2425</v>
      </c>
      <c r="AB52" t="s">
        <v>2567</v>
      </c>
      <c r="AC52" t="s">
        <v>2440</v>
      </c>
      <c r="AD52" t="s">
        <v>2458</v>
      </c>
      <c r="AE52" t="s">
        <v>203</v>
      </c>
      <c r="AF52" t="s">
        <v>2490</v>
      </c>
      <c r="AG52" t="s">
        <v>2508</v>
      </c>
      <c r="AH52" t="s">
        <v>1279</v>
      </c>
    </row>
    <row r="53" spans="1:34" x14ac:dyDescent="0.35">
      <c r="A53" t="s">
        <v>45</v>
      </c>
      <c r="B53" t="s">
        <v>2647</v>
      </c>
      <c r="C53" t="s">
        <v>2548</v>
      </c>
      <c r="D53" t="s">
        <v>2331</v>
      </c>
      <c r="E53" t="s">
        <v>2039</v>
      </c>
      <c r="F53" t="s">
        <v>2584</v>
      </c>
      <c r="G53" t="s">
        <v>2397</v>
      </c>
      <c r="H53" t="s">
        <v>2601</v>
      </c>
      <c r="I53" t="s">
        <v>3550</v>
      </c>
      <c r="J53" t="s">
        <v>2426</v>
      </c>
      <c r="K53" t="s">
        <v>2568</v>
      </c>
      <c r="L53" t="s">
        <v>2441</v>
      </c>
      <c r="M53" t="s">
        <v>2459</v>
      </c>
      <c r="N53" t="s">
        <v>2474</v>
      </c>
      <c r="O53" t="s">
        <v>681</v>
      </c>
      <c r="P53" t="s">
        <v>2509</v>
      </c>
      <c r="Q53" t="s">
        <v>2526</v>
      </c>
      <c r="S53" t="s">
        <v>2647</v>
      </c>
      <c r="T53" t="s">
        <v>2548</v>
      </c>
      <c r="U53" t="s">
        <v>2331</v>
      </c>
      <c r="V53" t="s">
        <v>2039</v>
      </c>
      <c r="W53" t="s">
        <v>2584</v>
      </c>
      <c r="X53" t="s">
        <v>2397</v>
      </c>
      <c r="Y53" t="s">
        <v>2601</v>
      </c>
      <c r="Z53" t="s">
        <v>2411</v>
      </c>
      <c r="AA53" t="s">
        <v>2426</v>
      </c>
      <c r="AB53" t="s">
        <v>2568</v>
      </c>
      <c r="AC53" t="s">
        <v>2441</v>
      </c>
      <c r="AD53" t="s">
        <v>2459</v>
      </c>
      <c r="AE53" t="s">
        <v>2474</v>
      </c>
      <c r="AF53" t="s">
        <v>681</v>
      </c>
      <c r="AG53" t="s">
        <v>2509</v>
      </c>
      <c r="AH53" t="s">
        <v>2526</v>
      </c>
    </row>
    <row r="54" spans="1:34" x14ac:dyDescent="0.35">
      <c r="A54" t="s">
        <v>46</v>
      </c>
      <c r="B54" t="s">
        <v>2648</v>
      </c>
      <c r="C54" t="s">
        <v>2549</v>
      </c>
      <c r="D54" t="s">
        <v>2622</v>
      </c>
      <c r="E54" t="s">
        <v>2380</v>
      </c>
      <c r="F54" t="s">
        <v>2585</v>
      </c>
      <c r="G54" t="s">
        <v>2398</v>
      </c>
      <c r="H54" t="s">
        <v>2602</v>
      </c>
      <c r="I54" t="s">
        <v>1446</v>
      </c>
      <c r="J54" t="s">
        <v>2427</v>
      </c>
      <c r="K54" t="s">
        <v>2569</v>
      </c>
      <c r="L54" t="s">
        <v>2442</v>
      </c>
      <c r="M54" t="s">
        <v>2460</v>
      </c>
      <c r="N54" t="s">
        <v>887</v>
      </c>
      <c r="O54" t="s">
        <v>2491</v>
      </c>
      <c r="P54" t="s">
        <v>2510</v>
      </c>
      <c r="Q54" t="s">
        <v>2527</v>
      </c>
      <c r="S54" t="s">
        <v>2648</v>
      </c>
      <c r="T54" t="s">
        <v>2549</v>
      </c>
      <c r="U54" t="s">
        <v>2622</v>
      </c>
      <c r="V54" t="s">
        <v>2380</v>
      </c>
      <c r="W54" t="s">
        <v>2585</v>
      </c>
      <c r="X54" t="s">
        <v>2398</v>
      </c>
      <c r="Y54" t="s">
        <v>2602</v>
      </c>
      <c r="Z54" t="s">
        <v>2412</v>
      </c>
      <c r="AA54" t="s">
        <v>2427</v>
      </c>
      <c r="AB54" t="s">
        <v>2569</v>
      </c>
      <c r="AC54" t="s">
        <v>2442</v>
      </c>
      <c r="AD54" t="s">
        <v>2460</v>
      </c>
      <c r="AE54" t="s">
        <v>887</v>
      </c>
      <c r="AF54" t="s">
        <v>2491</v>
      </c>
      <c r="AG54" t="s">
        <v>2510</v>
      </c>
      <c r="AH54" t="s">
        <v>2527</v>
      </c>
    </row>
    <row r="55" spans="1:34" x14ac:dyDescent="0.35">
      <c r="A55" t="s">
        <v>47</v>
      </c>
      <c r="B55" t="s">
        <v>2649</v>
      </c>
      <c r="C55" t="s">
        <v>2550</v>
      </c>
      <c r="D55" t="s">
        <v>2443</v>
      </c>
      <c r="E55" t="s">
        <v>2381</v>
      </c>
      <c r="F55" t="s">
        <v>2586</v>
      </c>
      <c r="G55" t="s">
        <v>130</v>
      </c>
      <c r="H55" t="s">
        <v>2603</v>
      </c>
      <c r="I55" t="s">
        <v>3551</v>
      </c>
      <c r="J55" t="s">
        <v>130</v>
      </c>
      <c r="K55" t="s">
        <v>2570</v>
      </c>
      <c r="L55" t="s">
        <v>2443</v>
      </c>
      <c r="M55" t="s">
        <v>2461</v>
      </c>
      <c r="N55" t="s">
        <v>2475</v>
      </c>
      <c r="O55" t="s">
        <v>2492</v>
      </c>
      <c r="P55" t="s">
        <v>2511</v>
      </c>
      <c r="Q55" t="s">
        <v>2163</v>
      </c>
      <c r="S55" t="s">
        <v>2649</v>
      </c>
      <c r="T55" t="s">
        <v>2550</v>
      </c>
      <c r="U55" t="s">
        <v>2443</v>
      </c>
      <c r="V55" t="s">
        <v>2381</v>
      </c>
      <c r="W55" t="s">
        <v>2586</v>
      </c>
      <c r="X55" t="s">
        <v>130</v>
      </c>
      <c r="Y55" t="s">
        <v>2603</v>
      </c>
      <c r="Z55" t="s">
        <v>130</v>
      </c>
      <c r="AA55" t="s">
        <v>130</v>
      </c>
      <c r="AB55" t="s">
        <v>2570</v>
      </c>
      <c r="AC55" t="s">
        <v>2443</v>
      </c>
      <c r="AD55" t="s">
        <v>2461</v>
      </c>
      <c r="AE55" t="s">
        <v>2475</v>
      </c>
      <c r="AF55" t="s">
        <v>2492</v>
      </c>
      <c r="AG55" t="s">
        <v>2511</v>
      </c>
      <c r="AH55" t="s">
        <v>2163</v>
      </c>
    </row>
    <row r="56" spans="1:34" x14ac:dyDescent="0.35">
      <c r="A56" s="2" t="s">
        <v>48</v>
      </c>
      <c r="B56" t="s">
        <v>2638</v>
      </c>
      <c r="C56" t="s">
        <v>2538</v>
      </c>
      <c r="D56" t="s">
        <v>2614</v>
      </c>
      <c r="E56" t="s">
        <v>2375</v>
      </c>
      <c r="F56" t="s">
        <v>2578</v>
      </c>
      <c r="G56" t="s">
        <v>2390</v>
      </c>
      <c r="H56" t="s">
        <v>2594</v>
      </c>
      <c r="I56" t="s">
        <v>2840</v>
      </c>
      <c r="J56" t="s">
        <v>2421</v>
      </c>
      <c r="K56" t="s">
        <v>2562</v>
      </c>
      <c r="L56" t="s">
        <v>2435</v>
      </c>
      <c r="M56" t="s">
        <v>2451</v>
      </c>
      <c r="N56" t="s">
        <v>2469</v>
      </c>
      <c r="O56" t="s">
        <v>2483</v>
      </c>
      <c r="P56" t="s">
        <v>2502</v>
      </c>
      <c r="Q56" t="s">
        <v>2520</v>
      </c>
      <c r="S56" t="s">
        <v>2638</v>
      </c>
      <c r="T56" t="s">
        <v>2538</v>
      </c>
      <c r="U56" t="s">
        <v>2614</v>
      </c>
      <c r="V56" t="s">
        <v>2375</v>
      </c>
      <c r="W56" t="s">
        <v>2578</v>
      </c>
      <c r="X56" t="s">
        <v>2390</v>
      </c>
      <c r="Y56" t="s">
        <v>2594</v>
      </c>
      <c r="Z56" t="s">
        <v>2405</v>
      </c>
      <c r="AA56" t="s">
        <v>2421</v>
      </c>
      <c r="AB56" t="s">
        <v>2562</v>
      </c>
      <c r="AC56" t="s">
        <v>2435</v>
      </c>
      <c r="AD56" t="s">
        <v>2451</v>
      </c>
      <c r="AE56" t="s">
        <v>2469</v>
      </c>
      <c r="AF56" t="s">
        <v>2483</v>
      </c>
      <c r="AG56" t="s">
        <v>2502</v>
      </c>
      <c r="AH56" t="s">
        <v>2520</v>
      </c>
    </row>
    <row r="57" spans="1:34" x14ac:dyDescent="0.35">
      <c r="A57" t="s">
        <v>49</v>
      </c>
      <c r="B57" t="s">
        <v>454</v>
      </c>
      <c r="C57" t="s">
        <v>121</v>
      </c>
      <c r="D57" t="s">
        <v>2372</v>
      </c>
      <c r="E57" t="s">
        <v>385</v>
      </c>
      <c r="F57" t="s">
        <v>830</v>
      </c>
      <c r="G57" t="s">
        <v>593</v>
      </c>
      <c r="H57" t="s">
        <v>2604</v>
      </c>
      <c r="I57" t="s">
        <v>3552</v>
      </c>
      <c r="J57" t="s">
        <v>311</v>
      </c>
      <c r="K57" t="s">
        <v>1831</v>
      </c>
      <c r="L57" t="s">
        <v>1122</v>
      </c>
      <c r="M57" t="s">
        <v>957</v>
      </c>
      <c r="N57" t="s">
        <v>194</v>
      </c>
      <c r="O57" t="s">
        <v>1503</v>
      </c>
      <c r="P57" t="s">
        <v>2512</v>
      </c>
      <c r="Q57" t="s">
        <v>2330</v>
      </c>
      <c r="S57" t="s">
        <v>454</v>
      </c>
      <c r="T57" t="s">
        <v>121</v>
      </c>
      <c r="U57" t="s">
        <v>2372</v>
      </c>
      <c r="V57" t="s">
        <v>385</v>
      </c>
      <c r="W57" t="s">
        <v>830</v>
      </c>
      <c r="X57" t="s">
        <v>593</v>
      </c>
      <c r="Y57" t="s">
        <v>2604</v>
      </c>
      <c r="Z57" t="s">
        <v>2413</v>
      </c>
      <c r="AA57" t="s">
        <v>311</v>
      </c>
      <c r="AB57" t="s">
        <v>1831</v>
      </c>
      <c r="AC57" t="s">
        <v>1122</v>
      </c>
      <c r="AD57" t="s">
        <v>957</v>
      </c>
      <c r="AE57" t="s">
        <v>194</v>
      </c>
      <c r="AF57" t="s">
        <v>1503</v>
      </c>
      <c r="AG57" t="s">
        <v>2512</v>
      </c>
      <c r="AH57" t="s">
        <v>2330</v>
      </c>
    </row>
    <row r="58" spans="1:34" x14ac:dyDescent="0.35">
      <c r="A58" t="s">
        <v>50</v>
      </c>
      <c r="B58" t="s">
        <v>2650</v>
      </c>
      <c r="C58" t="s">
        <v>763</v>
      </c>
      <c r="D58" t="s">
        <v>199</v>
      </c>
      <c r="E58" t="s">
        <v>1047</v>
      </c>
      <c r="F58" t="s">
        <v>235</v>
      </c>
      <c r="G58" t="s">
        <v>2218</v>
      </c>
      <c r="H58" t="s">
        <v>1290</v>
      </c>
      <c r="I58" t="s">
        <v>1573</v>
      </c>
      <c r="J58" t="s">
        <v>644</v>
      </c>
      <c r="K58" t="s">
        <v>1687</v>
      </c>
      <c r="L58" t="s">
        <v>2067</v>
      </c>
      <c r="M58" t="s">
        <v>2462</v>
      </c>
      <c r="N58" t="s">
        <v>2164</v>
      </c>
      <c r="O58" t="s">
        <v>424</v>
      </c>
      <c r="P58" t="s">
        <v>153</v>
      </c>
      <c r="Q58" t="s">
        <v>193</v>
      </c>
      <c r="S58" t="s">
        <v>2650</v>
      </c>
      <c r="T58" t="s">
        <v>763</v>
      </c>
      <c r="U58" t="s">
        <v>199</v>
      </c>
      <c r="V58" t="s">
        <v>1047</v>
      </c>
      <c r="W58" t="s">
        <v>235</v>
      </c>
      <c r="X58" t="s">
        <v>2218</v>
      </c>
      <c r="Y58" t="s">
        <v>1290</v>
      </c>
      <c r="Z58" t="s">
        <v>153</v>
      </c>
      <c r="AA58" t="s">
        <v>644</v>
      </c>
      <c r="AB58" t="s">
        <v>1687</v>
      </c>
      <c r="AC58" t="s">
        <v>2067</v>
      </c>
      <c r="AD58" t="s">
        <v>2462</v>
      </c>
      <c r="AE58" t="s">
        <v>2164</v>
      </c>
      <c r="AF58" t="s">
        <v>424</v>
      </c>
      <c r="AG58" t="s">
        <v>153</v>
      </c>
      <c r="AH58" t="s">
        <v>193</v>
      </c>
    </row>
    <row r="59" spans="1:34" x14ac:dyDescent="0.35">
      <c r="A59" t="s">
        <v>51</v>
      </c>
      <c r="B59" t="s">
        <v>2651</v>
      </c>
      <c r="C59" t="s">
        <v>354</v>
      </c>
      <c r="D59" t="s">
        <v>245</v>
      </c>
      <c r="E59" t="s">
        <v>2382</v>
      </c>
      <c r="F59" t="s">
        <v>818</v>
      </c>
      <c r="G59" t="s">
        <v>213</v>
      </c>
      <c r="H59" t="s">
        <v>2085</v>
      </c>
      <c r="I59" t="s">
        <v>1807</v>
      </c>
      <c r="J59" t="s">
        <v>1378</v>
      </c>
      <c r="K59" t="s">
        <v>993</v>
      </c>
      <c r="L59" t="s">
        <v>414</v>
      </c>
      <c r="M59" t="s">
        <v>120</v>
      </c>
      <c r="N59" t="s">
        <v>856</v>
      </c>
      <c r="O59" t="s">
        <v>2055</v>
      </c>
      <c r="P59" t="s">
        <v>623</v>
      </c>
      <c r="Q59" t="s">
        <v>413</v>
      </c>
      <c r="S59" t="s">
        <v>2651</v>
      </c>
      <c r="T59" t="s">
        <v>354</v>
      </c>
      <c r="U59" t="s">
        <v>245</v>
      </c>
      <c r="V59" t="s">
        <v>2382</v>
      </c>
      <c r="W59" t="s">
        <v>818</v>
      </c>
      <c r="X59" t="s">
        <v>213</v>
      </c>
      <c r="Y59" t="s">
        <v>2085</v>
      </c>
      <c r="Z59" t="s">
        <v>895</v>
      </c>
      <c r="AA59" t="s">
        <v>1378</v>
      </c>
      <c r="AB59" t="s">
        <v>993</v>
      </c>
      <c r="AC59" t="s">
        <v>414</v>
      </c>
      <c r="AD59" t="s">
        <v>120</v>
      </c>
      <c r="AE59" t="s">
        <v>856</v>
      </c>
      <c r="AF59" t="s">
        <v>2055</v>
      </c>
      <c r="AG59" t="s">
        <v>623</v>
      </c>
      <c r="AH59" t="s">
        <v>413</v>
      </c>
    </row>
    <row r="60" spans="1:34" x14ac:dyDescent="0.35">
      <c r="A60" t="s">
        <v>52</v>
      </c>
      <c r="B60" t="s">
        <v>253</v>
      </c>
      <c r="C60" t="s">
        <v>825</v>
      </c>
      <c r="D60" t="s">
        <v>830</v>
      </c>
      <c r="E60" t="s">
        <v>728</v>
      </c>
      <c r="F60" t="s">
        <v>552</v>
      </c>
      <c r="G60" t="s">
        <v>118</v>
      </c>
      <c r="H60" t="s">
        <v>414</v>
      </c>
      <c r="I60" t="s">
        <v>2164</v>
      </c>
      <c r="J60" t="s">
        <v>118</v>
      </c>
      <c r="K60" t="s">
        <v>645</v>
      </c>
      <c r="L60" t="s">
        <v>830</v>
      </c>
      <c r="M60" t="s">
        <v>1517</v>
      </c>
      <c r="N60" t="s">
        <v>194</v>
      </c>
      <c r="O60" t="s">
        <v>143</v>
      </c>
      <c r="P60" t="s">
        <v>235</v>
      </c>
      <c r="Q60" t="s">
        <v>252</v>
      </c>
      <c r="S60" t="s">
        <v>253</v>
      </c>
      <c r="T60" t="s">
        <v>825</v>
      </c>
      <c r="U60" t="s">
        <v>830</v>
      </c>
      <c r="V60" t="s">
        <v>728</v>
      </c>
      <c r="W60" t="s">
        <v>552</v>
      </c>
      <c r="X60" t="s">
        <v>118</v>
      </c>
      <c r="Y60" t="s">
        <v>414</v>
      </c>
      <c r="Z60" t="s">
        <v>118</v>
      </c>
      <c r="AA60" t="s">
        <v>118</v>
      </c>
      <c r="AB60" t="s">
        <v>645</v>
      </c>
      <c r="AC60" t="s">
        <v>830</v>
      </c>
      <c r="AD60" t="s">
        <v>1517</v>
      </c>
      <c r="AE60" t="s">
        <v>194</v>
      </c>
      <c r="AF60" t="s">
        <v>143</v>
      </c>
      <c r="AG60" t="s">
        <v>235</v>
      </c>
      <c r="AH60" t="s">
        <v>252</v>
      </c>
    </row>
    <row r="61" spans="1:34" x14ac:dyDescent="0.35">
      <c r="A61" s="1" t="s">
        <v>53</v>
      </c>
      <c r="B61" t="s">
        <v>2652</v>
      </c>
      <c r="C61" t="s">
        <v>2551</v>
      </c>
      <c r="D61" t="s">
        <v>2062</v>
      </c>
      <c r="E61" t="s">
        <v>1333</v>
      </c>
      <c r="F61" t="s">
        <v>146</v>
      </c>
      <c r="G61" t="s">
        <v>120</v>
      </c>
      <c r="H61" t="s">
        <v>255</v>
      </c>
      <c r="I61" t="s">
        <v>287</v>
      </c>
      <c r="J61" t="s">
        <v>498</v>
      </c>
      <c r="K61" t="s">
        <v>1075</v>
      </c>
      <c r="L61" t="s">
        <v>358</v>
      </c>
      <c r="M61" t="s">
        <v>1417</v>
      </c>
      <c r="N61" t="s">
        <v>802</v>
      </c>
      <c r="O61" t="s">
        <v>856</v>
      </c>
      <c r="P61" t="s">
        <v>839</v>
      </c>
      <c r="Q61" t="s">
        <v>1094</v>
      </c>
      <c r="S61" t="s">
        <v>2652</v>
      </c>
      <c r="T61" t="s">
        <v>2551</v>
      </c>
      <c r="U61" t="s">
        <v>2062</v>
      </c>
      <c r="V61" t="s">
        <v>1333</v>
      </c>
      <c r="W61" t="s">
        <v>146</v>
      </c>
      <c r="X61" t="s">
        <v>120</v>
      </c>
      <c r="Y61" t="s">
        <v>255</v>
      </c>
      <c r="Z61" t="s">
        <v>1664</v>
      </c>
      <c r="AA61" t="s">
        <v>498</v>
      </c>
      <c r="AB61" t="s">
        <v>1075</v>
      </c>
      <c r="AC61" t="s">
        <v>358</v>
      </c>
      <c r="AD61" t="s">
        <v>1417</v>
      </c>
      <c r="AE61" t="s">
        <v>802</v>
      </c>
      <c r="AF61" t="s">
        <v>856</v>
      </c>
      <c r="AG61" t="s">
        <v>839</v>
      </c>
      <c r="AH61" t="s">
        <v>1094</v>
      </c>
    </row>
    <row r="62" spans="1:34" x14ac:dyDescent="0.35">
      <c r="A62" t="s">
        <v>54</v>
      </c>
      <c r="B62" t="s">
        <v>2653</v>
      </c>
      <c r="C62" t="s">
        <v>2552</v>
      </c>
      <c r="D62" t="s">
        <v>2623</v>
      </c>
      <c r="E62" t="s">
        <v>2383</v>
      </c>
      <c r="F62" t="s">
        <v>2587</v>
      </c>
      <c r="G62" t="s">
        <v>2399</v>
      </c>
      <c r="H62" t="s">
        <v>2605</v>
      </c>
      <c r="I62" t="s">
        <v>3553</v>
      </c>
      <c r="J62" t="s">
        <v>2428</v>
      </c>
      <c r="K62" t="s">
        <v>2571</v>
      </c>
      <c r="L62" t="s">
        <v>2444</v>
      </c>
      <c r="M62" t="s">
        <v>2463</v>
      </c>
      <c r="N62" t="s">
        <v>2476</v>
      </c>
      <c r="O62" t="s">
        <v>2493</v>
      </c>
      <c r="P62" t="s">
        <v>2513</v>
      </c>
      <c r="Q62" t="s">
        <v>2528</v>
      </c>
      <c r="S62" t="s">
        <v>2653</v>
      </c>
      <c r="T62" t="s">
        <v>2552</v>
      </c>
      <c r="U62" t="s">
        <v>2623</v>
      </c>
      <c r="V62" t="s">
        <v>2383</v>
      </c>
      <c r="W62" t="s">
        <v>2587</v>
      </c>
      <c r="X62" t="s">
        <v>2399</v>
      </c>
      <c r="Y62" t="s">
        <v>2605</v>
      </c>
      <c r="Z62" t="s">
        <v>2414</v>
      </c>
      <c r="AA62" t="s">
        <v>2428</v>
      </c>
      <c r="AB62" t="s">
        <v>2571</v>
      </c>
      <c r="AC62" t="s">
        <v>2444</v>
      </c>
      <c r="AD62" t="s">
        <v>2463</v>
      </c>
      <c r="AE62" t="s">
        <v>2476</v>
      </c>
      <c r="AF62" t="s">
        <v>2493</v>
      </c>
      <c r="AG62" t="s">
        <v>2513</v>
      </c>
      <c r="AH62" t="s">
        <v>2528</v>
      </c>
    </row>
    <row r="63" spans="1:34" x14ac:dyDescent="0.35">
      <c r="A63" t="s">
        <v>55</v>
      </c>
      <c r="B63" t="s">
        <v>2654</v>
      </c>
      <c r="C63" t="s">
        <v>2553</v>
      </c>
      <c r="D63" t="s">
        <v>2624</v>
      </c>
      <c r="E63" t="s">
        <v>2384</v>
      </c>
      <c r="F63" t="s">
        <v>2588</v>
      </c>
      <c r="G63" t="s">
        <v>2400</v>
      </c>
      <c r="H63" t="s">
        <v>2606</v>
      </c>
      <c r="I63" t="s">
        <v>3554</v>
      </c>
      <c r="J63" t="s">
        <v>2429</v>
      </c>
      <c r="K63" t="s">
        <v>2572</v>
      </c>
      <c r="L63" t="s">
        <v>2445</v>
      </c>
      <c r="M63" t="s">
        <v>2464</v>
      </c>
      <c r="N63" t="s">
        <v>2477</v>
      </c>
      <c r="O63" t="s">
        <v>2494</v>
      </c>
      <c r="P63" t="s">
        <v>2514</v>
      </c>
      <c r="Q63" t="s">
        <v>2529</v>
      </c>
      <c r="S63" t="s">
        <v>2654</v>
      </c>
      <c r="T63" t="s">
        <v>2553</v>
      </c>
      <c r="U63" t="s">
        <v>2624</v>
      </c>
      <c r="V63" t="s">
        <v>2384</v>
      </c>
      <c r="W63" t="s">
        <v>2588</v>
      </c>
      <c r="X63" t="s">
        <v>2400</v>
      </c>
      <c r="Y63" t="s">
        <v>2606</v>
      </c>
      <c r="Z63" t="s">
        <v>2415</v>
      </c>
      <c r="AA63" t="s">
        <v>2429</v>
      </c>
      <c r="AB63" t="s">
        <v>2572</v>
      </c>
      <c r="AC63" t="s">
        <v>2445</v>
      </c>
      <c r="AD63" t="s">
        <v>2464</v>
      </c>
      <c r="AE63" t="s">
        <v>2477</v>
      </c>
      <c r="AF63" t="s">
        <v>2494</v>
      </c>
      <c r="AG63" t="s">
        <v>2514</v>
      </c>
      <c r="AH63" t="s">
        <v>2529</v>
      </c>
    </row>
    <row r="64" spans="1:34" x14ac:dyDescent="0.35">
      <c r="A64" t="s">
        <v>56</v>
      </c>
      <c r="B64" t="s">
        <v>2655</v>
      </c>
      <c r="C64" t="s">
        <v>2554</v>
      </c>
      <c r="D64" t="s">
        <v>2625</v>
      </c>
      <c r="E64" t="s">
        <v>2385</v>
      </c>
      <c r="F64" t="s">
        <v>2589</v>
      </c>
      <c r="G64" t="s">
        <v>2401</v>
      </c>
      <c r="H64" t="s">
        <v>2607</v>
      </c>
      <c r="I64" t="s">
        <v>3555</v>
      </c>
      <c r="J64" t="s">
        <v>2430</v>
      </c>
      <c r="K64" t="s">
        <v>2573</v>
      </c>
      <c r="L64" t="s">
        <v>2446</v>
      </c>
      <c r="M64" t="s">
        <v>2465</v>
      </c>
      <c r="N64" t="s">
        <v>2478</v>
      </c>
      <c r="O64" t="s">
        <v>2495</v>
      </c>
      <c r="P64" t="s">
        <v>2515</v>
      </c>
      <c r="Q64" t="s">
        <v>2530</v>
      </c>
      <c r="S64" t="s">
        <v>2655</v>
      </c>
      <c r="T64" t="s">
        <v>2554</v>
      </c>
      <c r="U64" t="s">
        <v>2625</v>
      </c>
      <c r="V64" t="s">
        <v>2385</v>
      </c>
      <c r="W64" t="s">
        <v>2589</v>
      </c>
      <c r="X64" t="s">
        <v>2401</v>
      </c>
      <c r="Y64" t="s">
        <v>2607</v>
      </c>
      <c r="Z64" t="s">
        <v>2416</v>
      </c>
      <c r="AA64" t="s">
        <v>2430</v>
      </c>
      <c r="AB64" t="s">
        <v>2573</v>
      </c>
      <c r="AC64" t="s">
        <v>2446</v>
      </c>
      <c r="AD64" t="s">
        <v>2465</v>
      </c>
      <c r="AE64" t="s">
        <v>2478</v>
      </c>
      <c r="AF64" t="s">
        <v>2495</v>
      </c>
      <c r="AG64" t="s">
        <v>2515</v>
      </c>
      <c r="AH64" t="s">
        <v>2530</v>
      </c>
    </row>
    <row r="65" spans="1:34" x14ac:dyDescent="0.35">
      <c r="A65" t="s">
        <v>57</v>
      </c>
      <c r="B65" t="s">
        <v>2656</v>
      </c>
      <c r="C65" t="s">
        <v>2555</v>
      </c>
      <c r="D65" t="s">
        <v>2626</v>
      </c>
      <c r="E65" t="s">
        <v>2386</v>
      </c>
      <c r="F65" t="s">
        <v>2590</v>
      </c>
      <c r="G65" t="s">
        <v>118</v>
      </c>
      <c r="H65" t="s">
        <v>2608</v>
      </c>
      <c r="I65" t="s">
        <v>3556</v>
      </c>
      <c r="J65" t="s">
        <v>118</v>
      </c>
      <c r="K65" t="s">
        <v>2574</v>
      </c>
      <c r="L65" t="s">
        <v>2447</v>
      </c>
      <c r="M65" t="s">
        <v>2466</v>
      </c>
      <c r="N65" t="s">
        <v>2479</v>
      </c>
      <c r="O65" t="s">
        <v>2496</v>
      </c>
      <c r="P65" t="s">
        <v>2516</v>
      </c>
      <c r="Q65" t="s">
        <v>2531</v>
      </c>
      <c r="S65" t="s">
        <v>2656</v>
      </c>
      <c r="T65" t="s">
        <v>2555</v>
      </c>
      <c r="U65" t="s">
        <v>2626</v>
      </c>
      <c r="V65" t="s">
        <v>2386</v>
      </c>
      <c r="W65" t="s">
        <v>2590</v>
      </c>
      <c r="X65" t="s">
        <v>118</v>
      </c>
      <c r="Y65" t="s">
        <v>2608</v>
      </c>
      <c r="Z65" t="s">
        <v>118</v>
      </c>
      <c r="AA65" t="s">
        <v>118</v>
      </c>
      <c r="AB65" t="s">
        <v>2574</v>
      </c>
      <c r="AC65" t="s">
        <v>2447</v>
      </c>
      <c r="AD65" t="s">
        <v>2466</v>
      </c>
      <c r="AE65" t="s">
        <v>2479</v>
      </c>
      <c r="AF65" t="s">
        <v>2496</v>
      </c>
      <c r="AG65" t="s">
        <v>2516</v>
      </c>
      <c r="AH65" t="s">
        <v>2531</v>
      </c>
    </row>
    <row r="66" spans="1:34" x14ac:dyDescent="0.35">
      <c r="A66" t="s">
        <v>58</v>
      </c>
      <c r="B66" t="s">
        <v>2642</v>
      </c>
      <c r="C66" t="s">
        <v>2542</v>
      </c>
      <c r="D66" t="s">
        <v>2617</v>
      </c>
      <c r="E66" t="s">
        <v>2377</v>
      </c>
      <c r="F66" t="s">
        <v>2580</v>
      </c>
      <c r="G66" t="s">
        <v>2393</v>
      </c>
      <c r="H66" t="s">
        <v>2597</v>
      </c>
      <c r="I66" t="s">
        <v>3545</v>
      </c>
      <c r="J66" t="s">
        <v>2423</v>
      </c>
      <c r="K66" t="s">
        <v>2564</v>
      </c>
      <c r="L66" t="s">
        <v>2437</v>
      </c>
      <c r="M66" t="s">
        <v>2454</v>
      </c>
      <c r="N66" t="s">
        <v>2471</v>
      </c>
      <c r="O66" t="s">
        <v>2486</v>
      </c>
      <c r="P66" t="s">
        <v>2505</v>
      </c>
      <c r="Q66" t="s">
        <v>2523</v>
      </c>
      <c r="S66" t="s">
        <v>2642</v>
      </c>
      <c r="T66" t="s">
        <v>2542</v>
      </c>
      <c r="U66" t="s">
        <v>2617</v>
      </c>
      <c r="V66" t="s">
        <v>2377</v>
      </c>
      <c r="W66" t="s">
        <v>2580</v>
      </c>
      <c r="X66" t="s">
        <v>2393</v>
      </c>
      <c r="Y66" t="s">
        <v>2597</v>
      </c>
      <c r="Z66" t="s">
        <v>2407</v>
      </c>
      <c r="AA66" t="s">
        <v>2423</v>
      </c>
      <c r="AB66" t="s">
        <v>2564</v>
      </c>
      <c r="AC66" t="s">
        <v>2437</v>
      </c>
      <c r="AD66" t="s">
        <v>2454</v>
      </c>
      <c r="AE66" t="s">
        <v>2471</v>
      </c>
      <c r="AF66" t="s">
        <v>2486</v>
      </c>
      <c r="AG66" t="s">
        <v>2505</v>
      </c>
      <c r="AH66" t="s">
        <v>2523</v>
      </c>
    </row>
    <row r="67" spans="1:34" x14ac:dyDescent="0.35">
      <c r="A67" t="s">
        <v>59</v>
      </c>
      <c r="B67" t="s">
        <v>209</v>
      </c>
      <c r="C67" t="s">
        <v>118</v>
      </c>
      <c r="D67" t="s">
        <v>118</v>
      </c>
      <c r="E67" t="s">
        <v>118</v>
      </c>
      <c r="F67" t="s">
        <v>118</v>
      </c>
      <c r="G67" t="s">
        <v>118</v>
      </c>
      <c r="H67" t="s">
        <v>118</v>
      </c>
      <c r="I67" t="s">
        <v>118</v>
      </c>
      <c r="J67" t="s">
        <v>118</v>
      </c>
      <c r="K67" t="s">
        <v>118</v>
      </c>
      <c r="L67" t="s">
        <v>118</v>
      </c>
      <c r="M67" t="s">
        <v>118</v>
      </c>
      <c r="N67" t="s">
        <v>118</v>
      </c>
      <c r="O67" t="s">
        <v>118</v>
      </c>
      <c r="P67" t="s">
        <v>118</v>
      </c>
      <c r="Q67" t="s">
        <v>118</v>
      </c>
      <c r="S67" t="s">
        <v>209</v>
      </c>
      <c r="T67" t="s">
        <v>118</v>
      </c>
      <c r="U67" t="s">
        <v>118</v>
      </c>
      <c r="V67" t="s">
        <v>118</v>
      </c>
      <c r="W67" t="s">
        <v>118</v>
      </c>
      <c r="X67" t="s">
        <v>118</v>
      </c>
      <c r="Y67" t="s">
        <v>118</v>
      </c>
      <c r="Z67" t="s">
        <v>118</v>
      </c>
      <c r="AA67" t="s">
        <v>118</v>
      </c>
      <c r="AB67" t="s">
        <v>118</v>
      </c>
      <c r="AC67" t="s">
        <v>118</v>
      </c>
      <c r="AD67" t="s">
        <v>118</v>
      </c>
      <c r="AE67" t="s">
        <v>118</v>
      </c>
      <c r="AF67" t="s">
        <v>118</v>
      </c>
      <c r="AG67" t="s">
        <v>118</v>
      </c>
      <c r="AH67" t="s">
        <v>118</v>
      </c>
    </row>
    <row r="68" spans="1:34" x14ac:dyDescent="0.35">
      <c r="A68" t="s">
        <v>60</v>
      </c>
      <c r="B68" t="s">
        <v>289</v>
      </c>
      <c r="C68" t="s">
        <v>2556</v>
      </c>
      <c r="D68" t="s">
        <v>118</v>
      </c>
      <c r="E68" t="s">
        <v>118</v>
      </c>
      <c r="F68" t="s">
        <v>118</v>
      </c>
      <c r="G68" t="s">
        <v>118</v>
      </c>
      <c r="H68" t="s">
        <v>118</v>
      </c>
      <c r="I68" t="s">
        <v>118</v>
      </c>
      <c r="J68" t="s">
        <v>118</v>
      </c>
      <c r="K68" t="s">
        <v>118</v>
      </c>
      <c r="L68" t="s">
        <v>118</v>
      </c>
      <c r="M68" t="s">
        <v>118</v>
      </c>
      <c r="N68" t="s">
        <v>118</v>
      </c>
      <c r="O68" t="s">
        <v>118</v>
      </c>
      <c r="P68" t="s">
        <v>118</v>
      </c>
      <c r="Q68" t="s">
        <v>118</v>
      </c>
      <c r="S68" t="s">
        <v>289</v>
      </c>
      <c r="T68" t="s">
        <v>2556</v>
      </c>
      <c r="U68" t="s">
        <v>118</v>
      </c>
      <c r="V68" t="s">
        <v>118</v>
      </c>
      <c r="W68" t="s">
        <v>118</v>
      </c>
      <c r="X68" t="s">
        <v>118</v>
      </c>
      <c r="Y68" t="s">
        <v>118</v>
      </c>
      <c r="Z68" t="s">
        <v>118</v>
      </c>
      <c r="AA68" t="s">
        <v>118</v>
      </c>
      <c r="AB68" t="s">
        <v>118</v>
      </c>
      <c r="AC68" t="s">
        <v>118</v>
      </c>
      <c r="AD68" t="s">
        <v>118</v>
      </c>
      <c r="AE68" t="s">
        <v>118</v>
      </c>
      <c r="AF68" t="s">
        <v>118</v>
      </c>
      <c r="AG68" t="s">
        <v>118</v>
      </c>
      <c r="AH68" t="s">
        <v>118</v>
      </c>
    </row>
    <row r="69" spans="1:34" x14ac:dyDescent="0.35">
      <c r="A69" t="s">
        <v>61</v>
      </c>
      <c r="B69" t="s">
        <v>2657</v>
      </c>
      <c r="C69" t="s">
        <v>2557</v>
      </c>
      <c r="D69" t="s">
        <v>118</v>
      </c>
      <c r="E69" t="s">
        <v>118</v>
      </c>
      <c r="F69" t="s">
        <v>118</v>
      </c>
      <c r="G69" t="s">
        <v>118</v>
      </c>
      <c r="H69" t="s">
        <v>118</v>
      </c>
      <c r="I69" t="s">
        <v>118</v>
      </c>
      <c r="J69" t="s">
        <v>118</v>
      </c>
      <c r="K69" t="s">
        <v>118</v>
      </c>
      <c r="L69" t="s">
        <v>118</v>
      </c>
      <c r="M69" t="s">
        <v>118</v>
      </c>
      <c r="N69" t="s">
        <v>118</v>
      </c>
      <c r="O69" t="s">
        <v>118</v>
      </c>
      <c r="P69" t="s">
        <v>118</v>
      </c>
      <c r="Q69" t="s">
        <v>118</v>
      </c>
      <c r="S69" t="s">
        <v>2657</v>
      </c>
      <c r="T69" t="s">
        <v>2557</v>
      </c>
      <c r="U69" t="s">
        <v>118</v>
      </c>
      <c r="V69" t="s">
        <v>118</v>
      </c>
      <c r="W69" t="s">
        <v>118</v>
      </c>
      <c r="X69" t="s">
        <v>118</v>
      </c>
      <c r="Y69" t="s">
        <v>118</v>
      </c>
      <c r="Z69" t="s">
        <v>118</v>
      </c>
      <c r="AA69" t="s">
        <v>118</v>
      </c>
      <c r="AB69" t="s">
        <v>118</v>
      </c>
      <c r="AC69" t="s">
        <v>118</v>
      </c>
      <c r="AD69" t="s">
        <v>118</v>
      </c>
      <c r="AE69" t="s">
        <v>118</v>
      </c>
      <c r="AF69" t="s">
        <v>118</v>
      </c>
      <c r="AG69" t="s">
        <v>118</v>
      </c>
      <c r="AH69" t="s">
        <v>118</v>
      </c>
    </row>
    <row r="70" spans="1:34" x14ac:dyDescent="0.35">
      <c r="A70" t="s">
        <v>62</v>
      </c>
      <c r="B70" t="s">
        <v>2658</v>
      </c>
      <c r="C70" t="s">
        <v>1565</v>
      </c>
      <c r="D70" t="s">
        <v>118</v>
      </c>
      <c r="E70" t="s">
        <v>118</v>
      </c>
      <c r="F70" t="s">
        <v>118</v>
      </c>
      <c r="G70" t="s">
        <v>118</v>
      </c>
      <c r="H70" t="s">
        <v>118</v>
      </c>
      <c r="I70" t="s">
        <v>118</v>
      </c>
      <c r="J70" t="s">
        <v>118</v>
      </c>
      <c r="K70" t="s">
        <v>118</v>
      </c>
      <c r="L70" t="s">
        <v>118</v>
      </c>
      <c r="M70" t="s">
        <v>118</v>
      </c>
      <c r="N70" t="s">
        <v>118</v>
      </c>
      <c r="O70" t="s">
        <v>118</v>
      </c>
      <c r="P70" t="s">
        <v>118</v>
      </c>
      <c r="Q70" t="s">
        <v>118</v>
      </c>
      <c r="S70" t="s">
        <v>2658</v>
      </c>
      <c r="T70" t="s">
        <v>1565</v>
      </c>
      <c r="U70" t="s">
        <v>118</v>
      </c>
      <c r="V70" t="s">
        <v>118</v>
      </c>
      <c r="W70" t="s">
        <v>118</v>
      </c>
      <c r="X70" t="s">
        <v>118</v>
      </c>
      <c r="Y70" t="s">
        <v>118</v>
      </c>
      <c r="Z70" t="s">
        <v>118</v>
      </c>
      <c r="AA70" t="s">
        <v>118</v>
      </c>
      <c r="AB70" t="s">
        <v>118</v>
      </c>
      <c r="AC70" t="s">
        <v>118</v>
      </c>
      <c r="AD70" t="s">
        <v>118</v>
      </c>
      <c r="AE70" t="s">
        <v>118</v>
      </c>
      <c r="AF70" t="s">
        <v>118</v>
      </c>
      <c r="AG70" t="s">
        <v>118</v>
      </c>
      <c r="AH70" t="s">
        <v>118</v>
      </c>
    </row>
    <row r="71" spans="1:34" x14ac:dyDescent="0.35">
      <c r="A71" t="s">
        <v>63</v>
      </c>
      <c r="B71" t="s">
        <v>2659</v>
      </c>
      <c r="C71" t="s">
        <v>2558</v>
      </c>
      <c r="D71" t="s">
        <v>118</v>
      </c>
      <c r="E71" t="s">
        <v>118</v>
      </c>
      <c r="F71" t="s">
        <v>118</v>
      </c>
      <c r="G71" t="s">
        <v>118</v>
      </c>
      <c r="H71" t="s">
        <v>118</v>
      </c>
      <c r="I71" t="s">
        <v>118</v>
      </c>
      <c r="J71" t="s">
        <v>118</v>
      </c>
      <c r="K71" t="s">
        <v>118</v>
      </c>
      <c r="L71" t="s">
        <v>118</v>
      </c>
      <c r="M71" t="s">
        <v>118</v>
      </c>
      <c r="N71" t="s">
        <v>118</v>
      </c>
      <c r="O71" t="s">
        <v>118</v>
      </c>
      <c r="P71" t="s">
        <v>118</v>
      </c>
      <c r="Q71" t="s">
        <v>118</v>
      </c>
      <c r="S71" t="s">
        <v>2659</v>
      </c>
      <c r="T71" t="s">
        <v>2558</v>
      </c>
      <c r="U71" t="s">
        <v>118</v>
      </c>
      <c r="V71" t="s">
        <v>118</v>
      </c>
      <c r="W71" t="s">
        <v>118</v>
      </c>
      <c r="X71" t="s">
        <v>118</v>
      </c>
      <c r="Y71" t="s">
        <v>118</v>
      </c>
      <c r="Z71" t="s">
        <v>118</v>
      </c>
      <c r="AA71" t="s">
        <v>118</v>
      </c>
      <c r="AB71" t="s">
        <v>118</v>
      </c>
      <c r="AC71" t="s">
        <v>118</v>
      </c>
      <c r="AD71" t="s">
        <v>118</v>
      </c>
      <c r="AE71" t="s">
        <v>118</v>
      </c>
      <c r="AF71" t="s">
        <v>118</v>
      </c>
      <c r="AG71" t="s">
        <v>118</v>
      </c>
      <c r="AH71" t="s">
        <v>118</v>
      </c>
    </row>
    <row r="72" spans="1:34" x14ac:dyDescent="0.35">
      <c r="A72" t="s">
        <v>64</v>
      </c>
      <c r="B72" t="s">
        <v>2660</v>
      </c>
      <c r="C72" t="s">
        <v>1888</v>
      </c>
      <c r="D72" t="s">
        <v>118</v>
      </c>
      <c r="E72" t="s">
        <v>118</v>
      </c>
      <c r="F72" t="s">
        <v>118</v>
      </c>
      <c r="G72" t="s">
        <v>118</v>
      </c>
      <c r="H72" t="s">
        <v>118</v>
      </c>
      <c r="I72" t="s">
        <v>118</v>
      </c>
      <c r="J72" t="s">
        <v>118</v>
      </c>
      <c r="K72" t="s">
        <v>118</v>
      </c>
      <c r="L72" t="s">
        <v>118</v>
      </c>
      <c r="M72" t="s">
        <v>118</v>
      </c>
      <c r="N72" t="s">
        <v>118</v>
      </c>
      <c r="O72" t="s">
        <v>118</v>
      </c>
      <c r="P72" t="s">
        <v>118</v>
      </c>
      <c r="Q72" t="s">
        <v>118</v>
      </c>
      <c r="S72" t="s">
        <v>2660</v>
      </c>
      <c r="T72" t="s">
        <v>1888</v>
      </c>
      <c r="U72" t="s">
        <v>118</v>
      </c>
      <c r="V72" t="s">
        <v>118</v>
      </c>
      <c r="W72" t="s">
        <v>118</v>
      </c>
      <c r="X72" t="s">
        <v>118</v>
      </c>
      <c r="Y72" t="s">
        <v>118</v>
      </c>
      <c r="Z72" t="s">
        <v>118</v>
      </c>
      <c r="AA72" t="s">
        <v>118</v>
      </c>
      <c r="AB72" t="s">
        <v>118</v>
      </c>
      <c r="AC72" t="s">
        <v>118</v>
      </c>
      <c r="AD72" t="s">
        <v>118</v>
      </c>
      <c r="AE72" t="s">
        <v>118</v>
      </c>
      <c r="AF72" t="s">
        <v>118</v>
      </c>
      <c r="AG72" t="s">
        <v>118</v>
      </c>
      <c r="AH72" t="s">
        <v>118</v>
      </c>
    </row>
    <row r="73" spans="1:34" x14ac:dyDescent="0.35">
      <c r="A73" t="s">
        <v>65</v>
      </c>
      <c r="B73" t="s">
        <v>450</v>
      </c>
      <c r="C73" t="s">
        <v>1807</v>
      </c>
      <c r="D73" t="s">
        <v>118</v>
      </c>
      <c r="E73" t="s">
        <v>118</v>
      </c>
      <c r="F73" t="s">
        <v>118</v>
      </c>
      <c r="G73" t="s">
        <v>118</v>
      </c>
      <c r="H73" t="s">
        <v>118</v>
      </c>
      <c r="I73" t="s">
        <v>118</v>
      </c>
      <c r="J73" t="s">
        <v>118</v>
      </c>
      <c r="K73" t="s">
        <v>118</v>
      </c>
      <c r="L73" t="s">
        <v>118</v>
      </c>
      <c r="M73" t="s">
        <v>118</v>
      </c>
      <c r="N73" t="s">
        <v>118</v>
      </c>
      <c r="O73" t="s">
        <v>118</v>
      </c>
      <c r="P73" t="s">
        <v>118</v>
      </c>
      <c r="Q73" t="s">
        <v>118</v>
      </c>
      <c r="S73" t="s">
        <v>450</v>
      </c>
      <c r="T73" t="s">
        <v>1807</v>
      </c>
      <c r="U73" t="s">
        <v>118</v>
      </c>
      <c r="V73" t="s">
        <v>118</v>
      </c>
      <c r="W73" t="s">
        <v>118</v>
      </c>
      <c r="X73" t="s">
        <v>118</v>
      </c>
      <c r="Y73" t="s">
        <v>118</v>
      </c>
      <c r="Z73" t="s">
        <v>118</v>
      </c>
      <c r="AA73" t="s">
        <v>118</v>
      </c>
      <c r="AB73" t="s">
        <v>118</v>
      </c>
      <c r="AC73" t="s">
        <v>118</v>
      </c>
      <c r="AD73" t="s">
        <v>118</v>
      </c>
      <c r="AE73" t="s">
        <v>118</v>
      </c>
      <c r="AF73" t="s">
        <v>118</v>
      </c>
      <c r="AG73" t="s">
        <v>118</v>
      </c>
      <c r="AH73" t="s">
        <v>118</v>
      </c>
    </row>
    <row r="74" spans="1:34" x14ac:dyDescent="0.35">
      <c r="A74" t="s">
        <v>66</v>
      </c>
      <c r="B74" t="s">
        <v>2661</v>
      </c>
      <c r="C74" t="s">
        <v>2559</v>
      </c>
      <c r="D74" t="s">
        <v>118</v>
      </c>
      <c r="E74" t="s">
        <v>118</v>
      </c>
      <c r="F74" t="s">
        <v>118</v>
      </c>
      <c r="G74" t="s">
        <v>118</v>
      </c>
      <c r="H74" t="s">
        <v>118</v>
      </c>
      <c r="I74" t="s">
        <v>118</v>
      </c>
      <c r="J74" t="s">
        <v>118</v>
      </c>
      <c r="K74" t="s">
        <v>118</v>
      </c>
      <c r="L74" t="s">
        <v>118</v>
      </c>
      <c r="M74" t="s">
        <v>118</v>
      </c>
      <c r="N74" t="s">
        <v>118</v>
      </c>
      <c r="O74" t="s">
        <v>118</v>
      </c>
      <c r="P74" t="s">
        <v>118</v>
      </c>
      <c r="Q74" t="s">
        <v>118</v>
      </c>
      <c r="S74" t="s">
        <v>2661</v>
      </c>
      <c r="T74" t="s">
        <v>2559</v>
      </c>
      <c r="U74" t="s">
        <v>118</v>
      </c>
      <c r="V74" t="s">
        <v>118</v>
      </c>
      <c r="W74" t="s">
        <v>118</v>
      </c>
      <c r="X74" t="s">
        <v>118</v>
      </c>
      <c r="Y74" t="s">
        <v>118</v>
      </c>
      <c r="Z74" t="s">
        <v>118</v>
      </c>
      <c r="AA74" t="s">
        <v>118</v>
      </c>
      <c r="AB74" t="s">
        <v>118</v>
      </c>
      <c r="AC74" t="s">
        <v>118</v>
      </c>
      <c r="AD74" t="s">
        <v>118</v>
      </c>
      <c r="AE74" t="s">
        <v>118</v>
      </c>
      <c r="AF74" t="s">
        <v>118</v>
      </c>
      <c r="AG74" t="s">
        <v>118</v>
      </c>
      <c r="AH74" t="s">
        <v>118</v>
      </c>
    </row>
    <row r="75" spans="1:34" x14ac:dyDescent="0.35">
      <c r="A75" t="s">
        <v>67</v>
      </c>
      <c r="B75" t="s">
        <v>118</v>
      </c>
      <c r="C75" t="s">
        <v>118</v>
      </c>
      <c r="D75" t="s">
        <v>118</v>
      </c>
      <c r="E75" t="s">
        <v>118</v>
      </c>
      <c r="F75" t="s">
        <v>118</v>
      </c>
      <c r="G75" t="s">
        <v>118</v>
      </c>
      <c r="H75" t="s">
        <v>118</v>
      </c>
      <c r="I75" t="s">
        <v>118</v>
      </c>
      <c r="J75" t="s">
        <v>118</v>
      </c>
      <c r="K75" t="s">
        <v>118</v>
      </c>
      <c r="L75" t="s">
        <v>118</v>
      </c>
      <c r="M75" t="s">
        <v>118</v>
      </c>
      <c r="N75" t="s">
        <v>118</v>
      </c>
      <c r="O75" t="s">
        <v>118</v>
      </c>
      <c r="P75" t="s">
        <v>118</v>
      </c>
      <c r="Q75" t="s">
        <v>118</v>
      </c>
      <c r="S75" t="s">
        <v>118</v>
      </c>
      <c r="T75" t="s">
        <v>118</v>
      </c>
      <c r="U75" t="s">
        <v>118</v>
      </c>
      <c r="V75" t="s">
        <v>118</v>
      </c>
      <c r="W75" t="s">
        <v>118</v>
      </c>
      <c r="X75" t="s">
        <v>118</v>
      </c>
      <c r="Y75" t="s">
        <v>118</v>
      </c>
      <c r="Z75" t="s">
        <v>118</v>
      </c>
      <c r="AA75" t="s">
        <v>118</v>
      </c>
      <c r="AB75" t="s">
        <v>118</v>
      </c>
      <c r="AC75" t="s">
        <v>118</v>
      </c>
      <c r="AD75" t="s">
        <v>118</v>
      </c>
      <c r="AE75" t="s">
        <v>118</v>
      </c>
      <c r="AF75" t="s">
        <v>118</v>
      </c>
      <c r="AG75" t="s">
        <v>118</v>
      </c>
      <c r="AH75" t="s">
        <v>118</v>
      </c>
    </row>
    <row r="76" spans="1:34" x14ac:dyDescent="0.35">
      <c r="A76" t="s">
        <v>68</v>
      </c>
      <c r="B76" t="s">
        <v>127</v>
      </c>
      <c r="C76" t="s">
        <v>127</v>
      </c>
      <c r="D76" t="s">
        <v>118</v>
      </c>
      <c r="E76" t="s">
        <v>118</v>
      </c>
      <c r="F76" t="s">
        <v>118</v>
      </c>
      <c r="G76" t="s">
        <v>118</v>
      </c>
      <c r="H76" t="s">
        <v>118</v>
      </c>
      <c r="I76" t="s">
        <v>118</v>
      </c>
      <c r="J76" t="s">
        <v>118</v>
      </c>
      <c r="K76" t="s">
        <v>118</v>
      </c>
      <c r="L76" t="s">
        <v>118</v>
      </c>
      <c r="M76" t="s">
        <v>118</v>
      </c>
      <c r="N76" t="s">
        <v>118</v>
      </c>
      <c r="O76" t="s">
        <v>118</v>
      </c>
      <c r="P76" t="s">
        <v>118</v>
      </c>
      <c r="Q76" t="s">
        <v>118</v>
      </c>
      <c r="S76" t="s">
        <v>127</v>
      </c>
      <c r="T76" t="s">
        <v>127</v>
      </c>
      <c r="U76" t="s">
        <v>118</v>
      </c>
      <c r="V76" t="s">
        <v>118</v>
      </c>
      <c r="W76" t="s">
        <v>118</v>
      </c>
      <c r="X76" t="s">
        <v>118</v>
      </c>
      <c r="Y76" t="s">
        <v>118</v>
      </c>
      <c r="Z76" t="s">
        <v>118</v>
      </c>
      <c r="AA76" t="s">
        <v>118</v>
      </c>
      <c r="AB76" t="s">
        <v>118</v>
      </c>
      <c r="AC76" t="s">
        <v>118</v>
      </c>
      <c r="AD76" t="s">
        <v>118</v>
      </c>
      <c r="AE76" t="s">
        <v>118</v>
      </c>
      <c r="AF76" t="s">
        <v>118</v>
      </c>
      <c r="AG76" t="s">
        <v>118</v>
      </c>
      <c r="AH76" t="s">
        <v>118</v>
      </c>
    </row>
    <row r="77" spans="1:34" x14ac:dyDescent="0.35">
      <c r="A77" t="s">
        <v>74</v>
      </c>
      <c r="B77" t="s">
        <v>84</v>
      </c>
      <c r="C77" t="s">
        <v>84</v>
      </c>
      <c r="D77" t="s">
        <v>84</v>
      </c>
      <c r="E77" t="s">
        <v>84</v>
      </c>
      <c r="F77" t="s">
        <v>84</v>
      </c>
      <c r="G77" t="s">
        <v>84</v>
      </c>
      <c r="H77" t="s">
        <v>84</v>
      </c>
      <c r="I77" t="s">
        <v>84</v>
      </c>
      <c r="J77" t="s">
        <v>84</v>
      </c>
      <c r="K77" t="s">
        <v>84</v>
      </c>
      <c r="L77" t="s">
        <v>84</v>
      </c>
      <c r="M77" t="s">
        <v>84</v>
      </c>
      <c r="N77" t="s">
        <v>84</v>
      </c>
      <c r="O77" t="s">
        <v>84</v>
      </c>
      <c r="P77" t="s">
        <v>84</v>
      </c>
      <c r="Q77" t="s">
        <v>84</v>
      </c>
      <c r="S77" t="s">
        <v>84</v>
      </c>
      <c r="T77" t="s">
        <v>84</v>
      </c>
      <c r="U77" t="s">
        <v>84</v>
      </c>
      <c r="V77" t="s">
        <v>84</v>
      </c>
      <c r="W77" t="s">
        <v>84</v>
      </c>
      <c r="X77" t="s">
        <v>84</v>
      </c>
      <c r="Y77" t="s">
        <v>84</v>
      </c>
      <c r="Z77" t="s">
        <v>84</v>
      </c>
      <c r="AA77" t="s">
        <v>84</v>
      </c>
      <c r="AB77" t="s">
        <v>84</v>
      </c>
      <c r="AC77" t="s">
        <v>84</v>
      </c>
      <c r="AD77" t="s">
        <v>84</v>
      </c>
      <c r="AE77" t="s">
        <v>84</v>
      </c>
      <c r="AF77" t="s">
        <v>84</v>
      </c>
      <c r="AG77" t="s">
        <v>84</v>
      </c>
      <c r="AH77" t="s">
        <v>84</v>
      </c>
    </row>
    <row r="78" spans="1:34" x14ac:dyDescent="0.35">
      <c r="A78" s="2" t="s">
        <v>75</v>
      </c>
      <c r="B78" t="s">
        <v>651</v>
      </c>
      <c r="C78" t="s">
        <v>118</v>
      </c>
      <c r="D78" t="s">
        <v>118</v>
      </c>
      <c r="E78" t="s">
        <v>118</v>
      </c>
      <c r="F78" t="s">
        <v>118</v>
      </c>
      <c r="G78" t="s">
        <v>118</v>
      </c>
      <c r="H78" t="s">
        <v>118</v>
      </c>
      <c r="I78" t="s">
        <v>118</v>
      </c>
      <c r="J78" t="s">
        <v>118</v>
      </c>
      <c r="K78" t="s">
        <v>118</v>
      </c>
      <c r="L78" t="s">
        <v>118</v>
      </c>
      <c r="M78" t="s">
        <v>118</v>
      </c>
      <c r="N78" t="s">
        <v>118</v>
      </c>
      <c r="O78" t="s">
        <v>118</v>
      </c>
      <c r="P78" t="s">
        <v>118</v>
      </c>
      <c r="Q78" t="s">
        <v>118</v>
      </c>
      <c r="S78" t="s">
        <v>651</v>
      </c>
      <c r="T78" t="s">
        <v>118</v>
      </c>
      <c r="U78" t="s">
        <v>118</v>
      </c>
      <c r="V78" t="s">
        <v>118</v>
      </c>
      <c r="W78" t="s">
        <v>118</v>
      </c>
      <c r="X78" t="s">
        <v>118</v>
      </c>
      <c r="Y78" t="s">
        <v>118</v>
      </c>
      <c r="Z78" t="s">
        <v>118</v>
      </c>
      <c r="AA78" t="s">
        <v>118</v>
      </c>
      <c r="AB78" t="s">
        <v>118</v>
      </c>
      <c r="AC78" t="s">
        <v>118</v>
      </c>
      <c r="AD78" t="s">
        <v>118</v>
      </c>
      <c r="AE78" t="s">
        <v>118</v>
      </c>
      <c r="AF78" t="s">
        <v>118</v>
      </c>
      <c r="AG78" t="s">
        <v>118</v>
      </c>
      <c r="AH78" t="s">
        <v>118</v>
      </c>
    </row>
    <row r="79" spans="1:34" x14ac:dyDescent="0.35">
      <c r="A79" s="1" t="s">
        <v>76</v>
      </c>
      <c r="B79" t="s">
        <v>2662</v>
      </c>
      <c r="C79" t="s">
        <v>130</v>
      </c>
      <c r="D79" t="s">
        <v>130</v>
      </c>
      <c r="E79" t="s">
        <v>130</v>
      </c>
      <c r="F79" t="s">
        <v>130</v>
      </c>
      <c r="G79" t="s">
        <v>130</v>
      </c>
      <c r="H79" t="s">
        <v>130</v>
      </c>
      <c r="I79" t="s">
        <v>130</v>
      </c>
      <c r="J79" t="s">
        <v>130</v>
      </c>
      <c r="K79" t="s">
        <v>130</v>
      </c>
      <c r="L79" t="s">
        <v>130</v>
      </c>
      <c r="M79" t="s">
        <v>130</v>
      </c>
      <c r="N79" t="s">
        <v>130</v>
      </c>
      <c r="O79" t="s">
        <v>130</v>
      </c>
      <c r="P79" t="s">
        <v>130</v>
      </c>
      <c r="Q79" t="s">
        <v>130</v>
      </c>
      <c r="S79" t="s">
        <v>2662</v>
      </c>
      <c r="T79" t="s">
        <v>130</v>
      </c>
      <c r="U79" t="s">
        <v>130</v>
      </c>
      <c r="V79" t="s">
        <v>130</v>
      </c>
      <c r="W79" t="s">
        <v>130</v>
      </c>
      <c r="X79" t="s">
        <v>130</v>
      </c>
      <c r="Y79" t="s">
        <v>130</v>
      </c>
      <c r="Z79" t="s">
        <v>130</v>
      </c>
      <c r="AA79" t="s">
        <v>130</v>
      </c>
      <c r="AB79" t="s">
        <v>130</v>
      </c>
      <c r="AC79" t="s">
        <v>130</v>
      </c>
      <c r="AD79" t="s">
        <v>130</v>
      </c>
      <c r="AE79" t="s">
        <v>130</v>
      </c>
      <c r="AF79" t="s">
        <v>130</v>
      </c>
      <c r="AG79" t="s">
        <v>130</v>
      </c>
      <c r="AH79" t="s">
        <v>130</v>
      </c>
    </row>
    <row r="80" spans="1:34" x14ac:dyDescent="0.35">
      <c r="A80" t="s">
        <v>77</v>
      </c>
      <c r="B80" t="s">
        <v>118</v>
      </c>
      <c r="C80" t="s">
        <v>118</v>
      </c>
      <c r="D80" t="s">
        <v>118</v>
      </c>
      <c r="E80" t="s">
        <v>118</v>
      </c>
      <c r="F80" t="s">
        <v>118</v>
      </c>
      <c r="G80" t="s">
        <v>118</v>
      </c>
      <c r="H80" t="s">
        <v>118</v>
      </c>
      <c r="I80" t="s">
        <v>118</v>
      </c>
      <c r="J80" t="s">
        <v>118</v>
      </c>
      <c r="K80" t="s">
        <v>118</v>
      </c>
      <c r="L80" t="s">
        <v>118</v>
      </c>
      <c r="M80" t="s">
        <v>118</v>
      </c>
      <c r="N80" t="s">
        <v>118</v>
      </c>
      <c r="O80" t="s">
        <v>118</v>
      </c>
      <c r="P80" t="s">
        <v>118</v>
      </c>
      <c r="Q80" t="s">
        <v>118</v>
      </c>
      <c r="S80" t="s">
        <v>118</v>
      </c>
      <c r="T80" t="s">
        <v>118</v>
      </c>
      <c r="U80" t="s">
        <v>118</v>
      </c>
      <c r="V80" t="s">
        <v>118</v>
      </c>
      <c r="W80" t="s">
        <v>118</v>
      </c>
      <c r="X80" t="s">
        <v>118</v>
      </c>
      <c r="Y80" t="s">
        <v>118</v>
      </c>
      <c r="Z80" t="s">
        <v>118</v>
      </c>
      <c r="AA80" t="s">
        <v>118</v>
      </c>
      <c r="AB80" t="s">
        <v>118</v>
      </c>
      <c r="AC80" t="s">
        <v>118</v>
      </c>
      <c r="AD80" t="s">
        <v>118</v>
      </c>
      <c r="AE80" t="s">
        <v>118</v>
      </c>
      <c r="AF80" t="s">
        <v>118</v>
      </c>
      <c r="AG80" t="s">
        <v>118</v>
      </c>
      <c r="AH80" t="s">
        <v>118</v>
      </c>
    </row>
    <row r="81" spans="1:34" x14ac:dyDescent="0.35">
      <c r="A81" t="s">
        <v>78</v>
      </c>
      <c r="B81" t="s">
        <v>2663</v>
      </c>
      <c r="C81" t="s">
        <v>130</v>
      </c>
      <c r="D81" t="s">
        <v>130</v>
      </c>
      <c r="E81" t="s">
        <v>130</v>
      </c>
      <c r="F81" t="s">
        <v>130</v>
      </c>
      <c r="G81" t="s">
        <v>130</v>
      </c>
      <c r="H81" t="s">
        <v>130</v>
      </c>
      <c r="I81" t="s">
        <v>130</v>
      </c>
      <c r="J81" t="s">
        <v>130</v>
      </c>
      <c r="K81" t="s">
        <v>130</v>
      </c>
      <c r="L81" t="s">
        <v>130</v>
      </c>
      <c r="M81" t="s">
        <v>130</v>
      </c>
      <c r="N81" t="s">
        <v>130</v>
      </c>
      <c r="O81" t="s">
        <v>130</v>
      </c>
      <c r="P81" t="s">
        <v>130</v>
      </c>
      <c r="Q81" t="s">
        <v>130</v>
      </c>
      <c r="S81" t="s">
        <v>2663</v>
      </c>
      <c r="T81" t="s">
        <v>130</v>
      </c>
      <c r="U81" t="s">
        <v>130</v>
      </c>
      <c r="V81" t="s">
        <v>130</v>
      </c>
      <c r="W81" t="s">
        <v>130</v>
      </c>
      <c r="X81" t="s">
        <v>130</v>
      </c>
      <c r="Y81" t="s">
        <v>130</v>
      </c>
      <c r="Z81" t="s">
        <v>130</v>
      </c>
      <c r="AA81" t="s">
        <v>130</v>
      </c>
      <c r="AB81" t="s">
        <v>130</v>
      </c>
      <c r="AC81" t="s">
        <v>130</v>
      </c>
      <c r="AD81" t="s">
        <v>130</v>
      </c>
      <c r="AE81" t="s">
        <v>130</v>
      </c>
      <c r="AF81" t="s">
        <v>130</v>
      </c>
      <c r="AG81" t="s">
        <v>130</v>
      </c>
      <c r="AH81" t="s">
        <v>130</v>
      </c>
    </row>
    <row r="82" spans="1:34" x14ac:dyDescent="0.35">
      <c r="A82" s="2" t="s">
        <v>79</v>
      </c>
      <c r="B82" t="s">
        <v>118</v>
      </c>
      <c r="C82" t="s">
        <v>131</v>
      </c>
      <c r="D82" t="s">
        <v>140</v>
      </c>
      <c r="E82" t="s">
        <v>124</v>
      </c>
      <c r="F82" t="s">
        <v>190</v>
      </c>
      <c r="G82" t="s">
        <v>158</v>
      </c>
      <c r="H82" t="s">
        <v>783</v>
      </c>
      <c r="I82" t="s">
        <v>135</v>
      </c>
      <c r="J82" t="s">
        <v>576</v>
      </c>
      <c r="K82" t="s">
        <v>466</v>
      </c>
      <c r="L82" t="s">
        <v>190</v>
      </c>
      <c r="M82" t="s">
        <v>140</v>
      </c>
      <c r="N82" t="s">
        <v>140</v>
      </c>
      <c r="O82" t="s">
        <v>124</v>
      </c>
      <c r="P82" t="s">
        <v>1692</v>
      </c>
      <c r="Q82" t="s">
        <v>225</v>
      </c>
      <c r="S82" t="s">
        <v>118</v>
      </c>
      <c r="T82" t="s">
        <v>131</v>
      </c>
      <c r="U82" t="s">
        <v>140</v>
      </c>
      <c r="V82" t="s">
        <v>124</v>
      </c>
      <c r="W82" t="s">
        <v>190</v>
      </c>
      <c r="X82" t="s">
        <v>158</v>
      </c>
      <c r="Y82" t="s">
        <v>783</v>
      </c>
      <c r="Z82" t="s">
        <v>135</v>
      </c>
      <c r="AA82" t="s">
        <v>576</v>
      </c>
      <c r="AB82" t="s">
        <v>466</v>
      </c>
      <c r="AC82" t="s">
        <v>190</v>
      </c>
      <c r="AD82" t="s">
        <v>140</v>
      </c>
      <c r="AE82" t="s">
        <v>140</v>
      </c>
      <c r="AF82" t="s">
        <v>124</v>
      </c>
      <c r="AG82" t="s">
        <v>1692</v>
      </c>
      <c r="AH82" t="s">
        <v>225</v>
      </c>
    </row>
    <row r="83" spans="1:34" x14ac:dyDescent="0.35">
      <c r="A83" s="1" t="s">
        <v>80</v>
      </c>
      <c r="B83" t="s">
        <v>2664</v>
      </c>
      <c r="C83" t="s">
        <v>2560</v>
      </c>
      <c r="D83" t="s">
        <v>2627</v>
      </c>
      <c r="E83" t="s">
        <v>2387</v>
      </c>
      <c r="F83" t="s">
        <v>2591</v>
      </c>
      <c r="G83" t="s">
        <v>2402</v>
      </c>
      <c r="H83" t="s">
        <v>2609</v>
      </c>
      <c r="I83" t="s">
        <v>2737</v>
      </c>
      <c r="J83" t="s">
        <v>2431</v>
      </c>
      <c r="K83" t="s">
        <v>2575</v>
      </c>
      <c r="L83" t="s">
        <v>2448</v>
      </c>
      <c r="M83" t="s">
        <v>2467</v>
      </c>
      <c r="N83" t="s">
        <v>2480</v>
      </c>
      <c r="O83" t="s">
        <v>2497</v>
      </c>
      <c r="P83" t="s">
        <v>2517</v>
      </c>
      <c r="Q83" t="s">
        <v>2532</v>
      </c>
      <c r="S83" t="s">
        <v>2664</v>
      </c>
      <c r="T83" t="s">
        <v>2560</v>
      </c>
      <c r="U83" t="s">
        <v>2627</v>
      </c>
      <c r="V83" t="s">
        <v>2387</v>
      </c>
      <c r="W83" t="s">
        <v>2591</v>
      </c>
      <c r="X83" t="s">
        <v>2402</v>
      </c>
      <c r="Y83" t="s">
        <v>2609</v>
      </c>
      <c r="Z83" t="s">
        <v>2417</v>
      </c>
      <c r="AA83" t="s">
        <v>2431</v>
      </c>
      <c r="AB83" t="s">
        <v>2575</v>
      </c>
      <c r="AC83" t="s">
        <v>2448</v>
      </c>
      <c r="AD83" t="s">
        <v>2467</v>
      </c>
      <c r="AE83" t="s">
        <v>2480</v>
      </c>
      <c r="AF83" t="s">
        <v>2497</v>
      </c>
      <c r="AG83" t="s">
        <v>2517</v>
      </c>
      <c r="AH83" t="s">
        <v>2532</v>
      </c>
    </row>
    <row r="84" spans="1:34" x14ac:dyDescent="0.35">
      <c r="A84" t="s">
        <v>81</v>
      </c>
      <c r="B84" t="s">
        <v>2665</v>
      </c>
      <c r="C84" t="s">
        <v>118</v>
      </c>
      <c r="D84" t="s">
        <v>118</v>
      </c>
      <c r="E84" t="s">
        <v>118</v>
      </c>
      <c r="F84" t="s">
        <v>118</v>
      </c>
      <c r="G84" t="s">
        <v>118</v>
      </c>
      <c r="H84" t="s">
        <v>118</v>
      </c>
      <c r="I84" t="s">
        <v>118</v>
      </c>
      <c r="J84" t="s">
        <v>118</v>
      </c>
      <c r="K84" t="s">
        <v>118</v>
      </c>
      <c r="L84" t="s">
        <v>118</v>
      </c>
      <c r="M84" t="s">
        <v>118</v>
      </c>
      <c r="N84" t="s">
        <v>118</v>
      </c>
      <c r="O84" t="s">
        <v>118</v>
      </c>
      <c r="P84" t="s">
        <v>118</v>
      </c>
      <c r="Q84" t="s">
        <v>118</v>
      </c>
      <c r="S84" t="s">
        <v>2665</v>
      </c>
      <c r="T84" t="s">
        <v>118</v>
      </c>
      <c r="U84" t="s">
        <v>118</v>
      </c>
      <c r="V84" t="s">
        <v>118</v>
      </c>
      <c r="W84" t="s">
        <v>118</v>
      </c>
      <c r="X84" t="s">
        <v>118</v>
      </c>
      <c r="Y84" t="s">
        <v>118</v>
      </c>
      <c r="Z84" t="s">
        <v>118</v>
      </c>
      <c r="AA84" t="s">
        <v>118</v>
      </c>
      <c r="AB84" t="s">
        <v>118</v>
      </c>
      <c r="AC84" t="s">
        <v>118</v>
      </c>
      <c r="AD84" t="s">
        <v>118</v>
      </c>
      <c r="AE84" t="s">
        <v>118</v>
      </c>
      <c r="AF84" t="s">
        <v>118</v>
      </c>
      <c r="AG84" t="s">
        <v>118</v>
      </c>
      <c r="AH84" t="s">
        <v>118</v>
      </c>
    </row>
    <row r="85" spans="1:34" x14ac:dyDescent="0.35">
      <c r="A85" s="1" t="s">
        <v>82</v>
      </c>
      <c r="B85" t="s">
        <v>2666</v>
      </c>
      <c r="C85" t="s">
        <v>2561</v>
      </c>
      <c r="D85" t="s">
        <v>2628</v>
      </c>
      <c r="E85" t="s">
        <v>2388</v>
      </c>
      <c r="F85" t="s">
        <v>2592</v>
      </c>
      <c r="G85" t="s">
        <v>2403</v>
      </c>
      <c r="H85" t="s">
        <v>2610</v>
      </c>
      <c r="I85" t="s">
        <v>3557</v>
      </c>
      <c r="J85" t="s">
        <v>2432</v>
      </c>
      <c r="K85" t="s">
        <v>2576</v>
      </c>
      <c r="L85" t="s">
        <v>2449</v>
      </c>
      <c r="M85" t="s">
        <v>2468</v>
      </c>
      <c r="N85" t="s">
        <v>2481</v>
      </c>
      <c r="O85" t="s">
        <v>2498</v>
      </c>
      <c r="P85" t="s">
        <v>2518</v>
      </c>
      <c r="Q85" t="s">
        <v>2533</v>
      </c>
      <c r="S85" t="s">
        <v>2666</v>
      </c>
      <c r="T85" t="s">
        <v>2561</v>
      </c>
      <c r="U85" t="s">
        <v>2628</v>
      </c>
      <c r="V85" t="s">
        <v>2388</v>
      </c>
      <c r="W85" t="s">
        <v>2592</v>
      </c>
      <c r="X85" t="s">
        <v>2403</v>
      </c>
      <c r="Y85" t="s">
        <v>2610</v>
      </c>
      <c r="Z85" t="s">
        <v>2418</v>
      </c>
      <c r="AA85" t="s">
        <v>2432</v>
      </c>
      <c r="AB85" t="s">
        <v>2576</v>
      </c>
      <c r="AC85" t="s">
        <v>2449</v>
      </c>
      <c r="AD85" t="s">
        <v>2468</v>
      </c>
      <c r="AE85" t="s">
        <v>2481</v>
      </c>
      <c r="AF85" t="s">
        <v>2498</v>
      </c>
      <c r="AG85" t="s">
        <v>2518</v>
      </c>
      <c r="AH85" t="s">
        <v>2533</v>
      </c>
    </row>
    <row r="86" spans="1:34" x14ac:dyDescent="0.35">
      <c r="A86" t="s">
        <v>83</v>
      </c>
      <c r="B86" t="s">
        <v>2667</v>
      </c>
      <c r="C86" t="s">
        <v>118</v>
      </c>
      <c r="D86" t="s">
        <v>118</v>
      </c>
      <c r="E86" t="s">
        <v>118</v>
      </c>
      <c r="F86" t="s">
        <v>118</v>
      </c>
      <c r="G86" t="s">
        <v>118</v>
      </c>
      <c r="H86" t="s">
        <v>118</v>
      </c>
      <c r="I86" t="s">
        <v>118</v>
      </c>
      <c r="J86" t="s">
        <v>118</v>
      </c>
      <c r="K86" t="s">
        <v>118</v>
      </c>
      <c r="L86" t="s">
        <v>118</v>
      </c>
      <c r="M86" t="s">
        <v>118</v>
      </c>
      <c r="N86" t="s">
        <v>118</v>
      </c>
      <c r="O86" t="s">
        <v>118</v>
      </c>
      <c r="P86" t="s">
        <v>118</v>
      </c>
      <c r="Q86" t="s">
        <v>118</v>
      </c>
      <c r="S86" t="s">
        <v>2667</v>
      </c>
      <c r="T86" t="s">
        <v>118</v>
      </c>
      <c r="U86" t="s">
        <v>118</v>
      </c>
      <c r="V86" t="s">
        <v>118</v>
      </c>
      <c r="W86" t="s">
        <v>118</v>
      </c>
      <c r="X86" t="s">
        <v>118</v>
      </c>
      <c r="Y86" t="s">
        <v>118</v>
      </c>
      <c r="Z86" t="s">
        <v>118</v>
      </c>
      <c r="AA86" t="s">
        <v>118</v>
      </c>
      <c r="AB86" t="s">
        <v>118</v>
      </c>
      <c r="AC86" t="s">
        <v>118</v>
      </c>
      <c r="AD86" t="s">
        <v>118</v>
      </c>
      <c r="AE86" t="s">
        <v>118</v>
      </c>
      <c r="AF86" t="s">
        <v>118</v>
      </c>
      <c r="AG86" t="s">
        <v>118</v>
      </c>
      <c r="AH86" t="s">
        <v>118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5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2350</v>
      </c>
    </row>
    <row r="2" spans="1:17" x14ac:dyDescent="0.35">
      <c r="A2" t="s">
        <v>0</v>
      </c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s="1" t="s">
        <v>94</v>
      </c>
      <c r="L2" s="1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</row>
    <row r="3" spans="1:17" x14ac:dyDescent="0.35">
      <c r="A3" s="26" t="s">
        <v>272</v>
      </c>
      <c r="B3" s="27">
        <v>532</v>
      </c>
      <c r="C3" s="27">
        <v>180</v>
      </c>
      <c r="D3" s="27">
        <v>30</v>
      </c>
      <c r="E3" s="28">
        <v>36</v>
      </c>
      <c r="F3" s="28">
        <v>36</v>
      </c>
      <c r="G3" s="28">
        <v>28</v>
      </c>
      <c r="H3" s="28">
        <v>40</v>
      </c>
      <c r="I3" s="28">
        <v>36</v>
      </c>
      <c r="J3" s="28">
        <v>30</v>
      </c>
      <c r="K3" s="28">
        <v>46</v>
      </c>
      <c r="L3" s="28">
        <v>30</v>
      </c>
      <c r="M3" s="28">
        <v>39</v>
      </c>
      <c r="N3" s="28">
        <v>10</v>
      </c>
      <c r="O3" s="28">
        <v>31</v>
      </c>
      <c r="P3" s="28">
        <v>22</v>
      </c>
      <c r="Q3" s="28">
        <v>14</v>
      </c>
    </row>
    <row r="4" spans="1:17" x14ac:dyDescent="0.35">
      <c r="A4" s="35" t="s">
        <v>116</v>
      </c>
      <c r="B4">
        <v>2891</v>
      </c>
      <c r="C4" s="24">
        <v>864</v>
      </c>
      <c r="D4" s="24">
        <v>135</v>
      </c>
      <c r="E4" s="25">
        <v>201</v>
      </c>
      <c r="F4" s="25">
        <v>161</v>
      </c>
      <c r="G4" s="25">
        <v>95</v>
      </c>
      <c r="H4" s="25">
        <v>333</v>
      </c>
      <c r="I4" s="25">
        <v>145</v>
      </c>
      <c r="J4" s="25">
        <v>172</v>
      </c>
      <c r="K4" s="25">
        <v>256</v>
      </c>
      <c r="L4" s="25">
        <v>158</v>
      </c>
      <c r="M4" s="25">
        <v>275</v>
      </c>
      <c r="N4" s="25">
        <v>50</v>
      </c>
      <c r="O4" s="25">
        <v>170</v>
      </c>
      <c r="P4" s="25">
        <v>100</v>
      </c>
      <c r="Q4" s="25">
        <v>60</v>
      </c>
    </row>
    <row r="5" spans="1:17" x14ac:dyDescent="0.35">
      <c r="A5" s="21" t="s">
        <v>300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35">
      <c r="A6" s="21" t="s">
        <v>301</v>
      </c>
      <c r="B6" s="24"/>
      <c r="C6" s="24"/>
      <c r="D6" s="24"/>
      <c r="E6" s="24">
        <v>1</v>
      </c>
      <c r="F6" s="24"/>
      <c r="G6" s="24"/>
      <c r="H6" s="24">
        <v>1</v>
      </c>
      <c r="I6" s="24">
        <v>3</v>
      </c>
      <c r="J6" s="24">
        <v>1</v>
      </c>
      <c r="K6" s="24">
        <v>1</v>
      </c>
      <c r="L6" s="24"/>
      <c r="M6" s="25">
        <v>1</v>
      </c>
      <c r="N6" s="25">
        <v>1</v>
      </c>
      <c r="O6" s="25">
        <v>1</v>
      </c>
      <c r="P6" s="24"/>
      <c r="Q6" s="24"/>
    </row>
    <row r="7" spans="1:17" x14ac:dyDescent="0.35">
      <c r="A7" s="21" t="s">
        <v>302</v>
      </c>
      <c r="B7" s="24"/>
      <c r="C7" s="24">
        <v>13</v>
      </c>
      <c r="D7" s="24">
        <v>1</v>
      </c>
      <c r="E7" s="24"/>
      <c r="F7" s="24">
        <v>1</v>
      </c>
      <c r="G7" s="24"/>
      <c r="H7" s="25">
        <v>1</v>
      </c>
      <c r="I7" s="25">
        <v>4</v>
      </c>
      <c r="J7" s="24"/>
      <c r="K7" s="25"/>
      <c r="L7" s="24"/>
      <c r="M7" s="25">
        <v>1</v>
      </c>
      <c r="N7" s="25">
        <v>5</v>
      </c>
      <c r="O7" s="25">
        <v>1</v>
      </c>
      <c r="P7" s="24"/>
      <c r="Q7" s="25">
        <v>3</v>
      </c>
    </row>
    <row r="8" spans="1:17" x14ac:dyDescent="0.35">
      <c r="A8" s="42" t="s">
        <v>522</v>
      </c>
      <c r="B8" s="24">
        <v>15975</v>
      </c>
      <c r="C8" s="25">
        <v>4507</v>
      </c>
      <c r="D8" s="25">
        <v>412</v>
      </c>
      <c r="E8" s="25">
        <v>959</v>
      </c>
      <c r="F8" s="25">
        <v>441</v>
      </c>
      <c r="G8" s="25">
        <v>308</v>
      </c>
      <c r="H8" s="25">
        <v>960</v>
      </c>
      <c r="I8" s="25">
        <v>952</v>
      </c>
      <c r="J8" s="25">
        <v>559</v>
      </c>
      <c r="K8" s="25">
        <v>804</v>
      </c>
      <c r="L8" s="25">
        <v>639</v>
      </c>
      <c r="M8" s="25">
        <v>952</v>
      </c>
      <c r="N8" s="25">
        <v>110</v>
      </c>
      <c r="O8" s="25">
        <v>568</v>
      </c>
      <c r="P8" s="25">
        <v>311</v>
      </c>
      <c r="Q8" s="25">
        <v>191</v>
      </c>
    </row>
    <row r="9" spans="1:17" x14ac:dyDescent="0.35">
      <c r="A9" t="s">
        <v>1</v>
      </c>
      <c r="B9" t="s">
        <v>84</v>
      </c>
      <c r="C9" t="s">
        <v>84</v>
      </c>
      <c r="D9" t="s">
        <v>84</v>
      </c>
      <c r="E9" t="s">
        <v>84</v>
      </c>
      <c r="F9" t="s">
        <v>84</v>
      </c>
      <c r="G9" t="s">
        <v>84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t="s">
        <v>84</v>
      </c>
      <c r="O9" t="s">
        <v>84</v>
      </c>
      <c r="P9" t="s">
        <v>84</v>
      </c>
      <c r="Q9" t="s">
        <v>84</v>
      </c>
    </row>
    <row r="10" spans="1:17" x14ac:dyDescent="0.35">
      <c r="A10" s="1" t="s">
        <v>2</v>
      </c>
      <c r="B10" t="s">
        <v>2669</v>
      </c>
      <c r="C10" t="s">
        <v>1669</v>
      </c>
      <c r="D10" t="s">
        <v>2735</v>
      </c>
      <c r="E10" t="s">
        <v>2013</v>
      </c>
      <c r="F10" t="s">
        <v>118</v>
      </c>
      <c r="G10" t="s">
        <v>118</v>
      </c>
      <c r="H10" t="s">
        <v>962</v>
      </c>
      <c r="I10" t="s">
        <v>118</v>
      </c>
      <c r="J10" t="s">
        <v>1308</v>
      </c>
      <c r="K10" t="s">
        <v>2881</v>
      </c>
      <c r="L10" t="s">
        <v>2881</v>
      </c>
      <c r="M10" t="s">
        <v>201</v>
      </c>
      <c r="N10" t="s">
        <v>118</v>
      </c>
      <c r="O10" t="s">
        <v>2408</v>
      </c>
      <c r="P10" t="s">
        <v>153</v>
      </c>
      <c r="Q10" t="s">
        <v>118</v>
      </c>
    </row>
    <row r="11" spans="1:17" x14ac:dyDescent="0.35">
      <c r="A11" t="s">
        <v>3</v>
      </c>
      <c r="B11" t="s">
        <v>1981</v>
      </c>
      <c r="C11" t="s">
        <v>1144</v>
      </c>
      <c r="D11" t="s">
        <v>118</v>
      </c>
      <c r="E11" t="s">
        <v>118</v>
      </c>
      <c r="F11" t="s">
        <v>118</v>
      </c>
      <c r="G11" t="s">
        <v>118</v>
      </c>
      <c r="H11" t="s">
        <v>118</v>
      </c>
      <c r="I11" t="s">
        <v>118</v>
      </c>
      <c r="J11" t="s">
        <v>118</v>
      </c>
      <c r="K11" t="s">
        <v>118</v>
      </c>
      <c r="L11" t="s">
        <v>118</v>
      </c>
      <c r="M11" t="s">
        <v>118</v>
      </c>
      <c r="N11" t="s">
        <v>118</v>
      </c>
      <c r="O11" t="s">
        <v>118</v>
      </c>
      <c r="P11" t="s">
        <v>118</v>
      </c>
      <c r="Q11" t="s">
        <v>118</v>
      </c>
    </row>
    <row r="12" spans="1:17" x14ac:dyDescent="0.35">
      <c r="A12" t="s">
        <v>4</v>
      </c>
      <c r="B12" t="s">
        <v>2670</v>
      </c>
      <c r="C12" t="s">
        <v>119</v>
      </c>
      <c r="D12" t="s">
        <v>118</v>
      </c>
      <c r="E12" t="s">
        <v>219</v>
      </c>
      <c r="F12" t="s">
        <v>118</v>
      </c>
      <c r="G12" t="s">
        <v>118</v>
      </c>
      <c r="H12" t="s">
        <v>132</v>
      </c>
      <c r="I12" t="s">
        <v>118</v>
      </c>
      <c r="J12" t="s">
        <v>163</v>
      </c>
      <c r="K12" t="s">
        <v>2482</v>
      </c>
      <c r="L12" t="s">
        <v>2482</v>
      </c>
      <c r="M12" t="s">
        <v>118</v>
      </c>
      <c r="N12" t="s">
        <v>118</v>
      </c>
      <c r="O12" t="s">
        <v>550</v>
      </c>
      <c r="P12" t="s">
        <v>119</v>
      </c>
      <c r="Q12" t="s">
        <v>118</v>
      </c>
    </row>
    <row r="13" spans="1:17" x14ac:dyDescent="0.35">
      <c r="A13" t="s">
        <v>5</v>
      </c>
      <c r="B13" t="s">
        <v>2671</v>
      </c>
      <c r="C13" t="s">
        <v>659</v>
      </c>
      <c r="D13" t="s">
        <v>118</v>
      </c>
      <c r="E13" t="s">
        <v>118</v>
      </c>
      <c r="F13" t="s">
        <v>118</v>
      </c>
      <c r="G13" t="s">
        <v>118</v>
      </c>
      <c r="H13" t="s">
        <v>118</v>
      </c>
      <c r="I13" t="s">
        <v>118</v>
      </c>
      <c r="J13" t="s">
        <v>118</v>
      </c>
      <c r="K13" t="s">
        <v>132</v>
      </c>
      <c r="L13" t="s">
        <v>132</v>
      </c>
      <c r="M13" t="s">
        <v>118</v>
      </c>
      <c r="N13" t="s">
        <v>118</v>
      </c>
      <c r="O13" t="s">
        <v>209</v>
      </c>
      <c r="P13" t="s">
        <v>118</v>
      </c>
      <c r="Q13" t="s">
        <v>118</v>
      </c>
    </row>
    <row r="14" spans="1:17" x14ac:dyDescent="0.35">
      <c r="A14" t="s">
        <v>6</v>
      </c>
      <c r="B14" t="s">
        <v>118</v>
      </c>
      <c r="C14" t="s">
        <v>118</v>
      </c>
      <c r="D14" t="s">
        <v>118</v>
      </c>
      <c r="E14" t="s">
        <v>118</v>
      </c>
      <c r="F14" t="s">
        <v>118</v>
      </c>
      <c r="G14" t="s">
        <v>118</v>
      </c>
      <c r="H14" t="s">
        <v>118</v>
      </c>
      <c r="I14" t="s">
        <v>118</v>
      </c>
      <c r="J14" t="s">
        <v>118</v>
      </c>
      <c r="K14" t="s">
        <v>118</v>
      </c>
      <c r="L14" t="s">
        <v>118</v>
      </c>
      <c r="M14" t="s">
        <v>118</v>
      </c>
      <c r="N14" t="s">
        <v>118</v>
      </c>
      <c r="O14" t="s">
        <v>118</v>
      </c>
      <c r="P14" t="s">
        <v>118</v>
      </c>
      <c r="Q14" t="s">
        <v>118</v>
      </c>
    </row>
    <row r="15" spans="1:17" x14ac:dyDescent="0.35">
      <c r="A15" t="s">
        <v>7</v>
      </c>
      <c r="B15" t="s">
        <v>118</v>
      </c>
      <c r="C15" t="s">
        <v>127</v>
      </c>
      <c r="D15" t="s">
        <v>118</v>
      </c>
      <c r="E15" t="s">
        <v>118</v>
      </c>
      <c r="F15" t="s">
        <v>118</v>
      </c>
      <c r="G15" t="s">
        <v>118</v>
      </c>
      <c r="H15" t="s">
        <v>118</v>
      </c>
      <c r="I15" t="s">
        <v>118</v>
      </c>
      <c r="J15" t="s">
        <v>118</v>
      </c>
      <c r="K15" t="s">
        <v>118</v>
      </c>
      <c r="L15" t="s">
        <v>118</v>
      </c>
      <c r="M15" t="s">
        <v>118</v>
      </c>
      <c r="N15" t="s">
        <v>118</v>
      </c>
      <c r="O15" t="s">
        <v>118</v>
      </c>
      <c r="P15" t="s">
        <v>118</v>
      </c>
      <c r="Q15" t="s">
        <v>118</v>
      </c>
    </row>
    <row r="16" spans="1:17" x14ac:dyDescent="0.35">
      <c r="A16" t="s">
        <v>8</v>
      </c>
      <c r="B16" t="s">
        <v>118</v>
      </c>
      <c r="C16" t="s">
        <v>246</v>
      </c>
      <c r="D16" t="s">
        <v>118</v>
      </c>
      <c r="E16" t="s">
        <v>118</v>
      </c>
      <c r="F16" t="s">
        <v>118</v>
      </c>
      <c r="G16" t="s">
        <v>118</v>
      </c>
      <c r="H16" t="s">
        <v>118</v>
      </c>
      <c r="I16" t="s">
        <v>118</v>
      </c>
      <c r="J16" t="s">
        <v>118</v>
      </c>
      <c r="K16" t="s">
        <v>118</v>
      </c>
      <c r="L16" t="s">
        <v>118</v>
      </c>
      <c r="M16" t="s">
        <v>118</v>
      </c>
      <c r="N16" t="s">
        <v>118</v>
      </c>
      <c r="O16" t="s">
        <v>118</v>
      </c>
      <c r="P16" t="s">
        <v>118</v>
      </c>
      <c r="Q16" t="s">
        <v>118</v>
      </c>
    </row>
    <row r="17" spans="1:17" x14ac:dyDescent="0.35">
      <c r="A17" s="1" t="s">
        <v>9</v>
      </c>
      <c r="B17" t="s">
        <v>312</v>
      </c>
      <c r="C17" t="s">
        <v>1555</v>
      </c>
      <c r="D17" t="s">
        <v>244</v>
      </c>
      <c r="E17" t="s">
        <v>152</v>
      </c>
      <c r="F17" t="s">
        <v>2929</v>
      </c>
      <c r="G17" t="s">
        <v>1716</v>
      </c>
      <c r="H17" t="s">
        <v>1140</v>
      </c>
      <c r="I17" t="s">
        <v>2055</v>
      </c>
      <c r="J17" t="s">
        <v>454</v>
      </c>
      <c r="K17" t="s">
        <v>1276</v>
      </c>
      <c r="L17" t="s">
        <v>1276</v>
      </c>
      <c r="M17" t="s">
        <v>1028</v>
      </c>
      <c r="N17" t="s">
        <v>1161</v>
      </c>
      <c r="O17" t="s">
        <v>2049</v>
      </c>
      <c r="P17" t="s">
        <v>193</v>
      </c>
      <c r="Q17" t="s">
        <v>728</v>
      </c>
    </row>
    <row r="18" spans="1:17" x14ac:dyDescent="0.35">
      <c r="A18" t="s">
        <v>10</v>
      </c>
      <c r="B18" t="s">
        <v>2672</v>
      </c>
      <c r="C18" t="s">
        <v>1580</v>
      </c>
      <c r="D18" t="s">
        <v>118</v>
      </c>
      <c r="E18" t="s">
        <v>163</v>
      </c>
      <c r="F18" t="s">
        <v>118</v>
      </c>
      <c r="G18" t="s">
        <v>118</v>
      </c>
      <c r="H18" t="s">
        <v>118</v>
      </c>
      <c r="I18" t="s">
        <v>118</v>
      </c>
      <c r="J18" t="s">
        <v>118</v>
      </c>
      <c r="K18" t="s">
        <v>223</v>
      </c>
      <c r="L18" t="s">
        <v>223</v>
      </c>
      <c r="M18" t="s">
        <v>246</v>
      </c>
      <c r="N18" t="s">
        <v>118</v>
      </c>
      <c r="O18" t="s">
        <v>118</v>
      </c>
      <c r="P18" t="s">
        <v>429</v>
      </c>
      <c r="Q18" t="s">
        <v>118</v>
      </c>
    </row>
    <row r="19" spans="1:17" x14ac:dyDescent="0.35">
      <c r="A19" t="s">
        <v>11</v>
      </c>
      <c r="B19" t="s">
        <v>168</v>
      </c>
      <c r="C19" t="s">
        <v>118</v>
      </c>
      <c r="D19" t="s">
        <v>118</v>
      </c>
      <c r="E19" t="s">
        <v>118</v>
      </c>
      <c r="F19" t="s">
        <v>118</v>
      </c>
      <c r="G19" t="s">
        <v>118</v>
      </c>
      <c r="H19" t="s">
        <v>118</v>
      </c>
      <c r="I19" t="s">
        <v>118</v>
      </c>
      <c r="J19" t="s">
        <v>118</v>
      </c>
      <c r="K19" t="s">
        <v>118</v>
      </c>
      <c r="L19" t="s">
        <v>118</v>
      </c>
      <c r="M19" t="s">
        <v>118</v>
      </c>
      <c r="N19" t="s">
        <v>118</v>
      </c>
      <c r="O19" t="s">
        <v>118</v>
      </c>
      <c r="P19" t="s">
        <v>118</v>
      </c>
      <c r="Q19" t="s">
        <v>118</v>
      </c>
    </row>
    <row r="20" spans="1:17" x14ac:dyDescent="0.35">
      <c r="A20" t="s">
        <v>12</v>
      </c>
      <c r="B20" t="s">
        <v>2673</v>
      </c>
      <c r="C20" t="s">
        <v>128</v>
      </c>
      <c r="D20" t="s">
        <v>118</v>
      </c>
      <c r="E20" t="s">
        <v>118</v>
      </c>
      <c r="F20" t="s">
        <v>118</v>
      </c>
      <c r="G20" t="s">
        <v>118</v>
      </c>
      <c r="H20" t="s">
        <v>118</v>
      </c>
      <c r="I20" t="s">
        <v>118</v>
      </c>
      <c r="J20" t="s">
        <v>118</v>
      </c>
      <c r="K20" t="s">
        <v>118</v>
      </c>
      <c r="L20" t="s">
        <v>118</v>
      </c>
      <c r="M20" t="s">
        <v>246</v>
      </c>
      <c r="N20" t="s">
        <v>118</v>
      </c>
      <c r="O20" t="s">
        <v>118</v>
      </c>
      <c r="P20" t="s">
        <v>118</v>
      </c>
      <c r="Q20" t="s">
        <v>118</v>
      </c>
    </row>
    <row r="21" spans="1:17" x14ac:dyDescent="0.35">
      <c r="A21" t="s">
        <v>13</v>
      </c>
      <c r="B21" t="s">
        <v>2674</v>
      </c>
      <c r="C21" t="s">
        <v>118</v>
      </c>
      <c r="D21" t="s">
        <v>118</v>
      </c>
      <c r="E21" t="s">
        <v>118</v>
      </c>
      <c r="F21" t="s">
        <v>118</v>
      </c>
      <c r="G21" t="s">
        <v>118</v>
      </c>
      <c r="H21" t="s">
        <v>118</v>
      </c>
      <c r="I21" t="s">
        <v>118</v>
      </c>
      <c r="J21" t="s">
        <v>118</v>
      </c>
      <c r="K21" t="s">
        <v>118</v>
      </c>
      <c r="L21" t="s">
        <v>118</v>
      </c>
      <c r="M21" t="s">
        <v>118</v>
      </c>
      <c r="N21" t="s">
        <v>118</v>
      </c>
      <c r="O21" t="s">
        <v>118</v>
      </c>
      <c r="P21" t="s">
        <v>118</v>
      </c>
      <c r="Q21" t="s">
        <v>118</v>
      </c>
    </row>
    <row r="22" spans="1:17" x14ac:dyDescent="0.35">
      <c r="A22" t="s">
        <v>14</v>
      </c>
      <c r="B22" t="s">
        <v>773</v>
      </c>
      <c r="C22" t="s">
        <v>134</v>
      </c>
      <c r="D22" t="s">
        <v>134</v>
      </c>
      <c r="E22" t="s">
        <v>134</v>
      </c>
      <c r="F22" t="s">
        <v>134</v>
      </c>
      <c r="G22" t="s">
        <v>134</v>
      </c>
      <c r="H22" t="s">
        <v>134</v>
      </c>
      <c r="I22" t="s">
        <v>134</v>
      </c>
      <c r="J22" t="s">
        <v>134</v>
      </c>
      <c r="K22" t="s">
        <v>134</v>
      </c>
      <c r="L22" t="s">
        <v>134</v>
      </c>
      <c r="M22" t="s">
        <v>134</v>
      </c>
      <c r="N22" t="s">
        <v>134</v>
      </c>
      <c r="O22" t="s">
        <v>134</v>
      </c>
      <c r="P22" t="s">
        <v>134</v>
      </c>
      <c r="Q22" t="s">
        <v>134</v>
      </c>
    </row>
    <row r="23" spans="1:17" x14ac:dyDescent="0.35">
      <c r="A23" t="s">
        <v>15</v>
      </c>
      <c r="B23" t="s">
        <v>2098</v>
      </c>
      <c r="C23" t="s">
        <v>836</v>
      </c>
      <c r="D23" t="s">
        <v>2736</v>
      </c>
      <c r="E23" t="s">
        <v>2865</v>
      </c>
      <c r="F23" t="s">
        <v>820</v>
      </c>
      <c r="G23" t="s">
        <v>2910</v>
      </c>
      <c r="H23" t="s">
        <v>1140</v>
      </c>
      <c r="I23" t="s">
        <v>668</v>
      </c>
      <c r="J23" t="s">
        <v>2770</v>
      </c>
      <c r="K23" t="s">
        <v>1466</v>
      </c>
      <c r="L23" t="s">
        <v>1466</v>
      </c>
      <c r="M23" t="s">
        <v>2787</v>
      </c>
      <c r="N23" t="s">
        <v>193</v>
      </c>
      <c r="O23" t="s">
        <v>2049</v>
      </c>
      <c r="P23" t="s">
        <v>2832</v>
      </c>
      <c r="Q23" t="s">
        <v>2849</v>
      </c>
    </row>
    <row r="24" spans="1:17" x14ac:dyDescent="0.35">
      <c r="A24" t="s">
        <v>16</v>
      </c>
      <c r="B24" t="s">
        <v>2675</v>
      </c>
      <c r="C24" t="s">
        <v>173</v>
      </c>
      <c r="D24" t="s">
        <v>133</v>
      </c>
      <c r="E24" t="s">
        <v>2866</v>
      </c>
      <c r="F24" t="s">
        <v>1483</v>
      </c>
      <c r="G24" t="s">
        <v>2911</v>
      </c>
      <c r="H24" t="s">
        <v>2067</v>
      </c>
      <c r="I24" t="s">
        <v>248</v>
      </c>
      <c r="J24" t="s">
        <v>454</v>
      </c>
      <c r="K24" t="s">
        <v>1008</v>
      </c>
      <c r="L24" t="s">
        <v>1008</v>
      </c>
      <c r="M24" t="s">
        <v>645</v>
      </c>
      <c r="N24" t="s">
        <v>118</v>
      </c>
      <c r="O24" t="s">
        <v>307</v>
      </c>
      <c r="P24" t="s">
        <v>1161</v>
      </c>
      <c r="Q24" t="s">
        <v>1163</v>
      </c>
    </row>
    <row r="25" spans="1:17" x14ac:dyDescent="0.35">
      <c r="A25" t="s">
        <v>17</v>
      </c>
      <c r="B25" t="s">
        <v>84</v>
      </c>
      <c r="C25" t="s">
        <v>84</v>
      </c>
      <c r="D25" t="s">
        <v>84</v>
      </c>
      <c r="E25" t="s">
        <v>84</v>
      </c>
      <c r="F25" t="s">
        <v>84</v>
      </c>
      <c r="G25" t="s">
        <v>84</v>
      </c>
      <c r="H25" t="s">
        <v>84</v>
      </c>
      <c r="I25" t="s">
        <v>84</v>
      </c>
      <c r="J25" t="s">
        <v>84</v>
      </c>
      <c r="K25" t="s">
        <v>84</v>
      </c>
      <c r="L25" t="s">
        <v>84</v>
      </c>
      <c r="M25" t="s">
        <v>84</v>
      </c>
      <c r="N25" t="s">
        <v>84</v>
      </c>
      <c r="O25" t="s">
        <v>84</v>
      </c>
      <c r="P25" t="s">
        <v>84</v>
      </c>
      <c r="Q25" t="s">
        <v>84</v>
      </c>
    </row>
    <row r="26" spans="1:17" x14ac:dyDescent="0.35">
      <c r="A26" t="s">
        <v>18</v>
      </c>
      <c r="B26" t="s">
        <v>281</v>
      </c>
      <c r="C26" t="s">
        <v>84</v>
      </c>
      <c r="D26" t="s">
        <v>84</v>
      </c>
      <c r="E26" t="s">
        <v>84</v>
      </c>
      <c r="F26" t="s">
        <v>84</v>
      </c>
      <c r="G26" t="s">
        <v>84</v>
      </c>
      <c r="H26" t="s">
        <v>84</v>
      </c>
      <c r="I26" t="s">
        <v>84</v>
      </c>
      <c r="J26" t="s">
        <v>84</v>
      </c>
      <c r="K26" t="s">
        <v>84</v>
      </c>
      <c r="L26" t="s">
        <v>84</v>
      </c>
      <c r="M26" t="s">
        <v>84</v>
      </c>
      <c r="N26" t="s">
        <v>84</v>
      </c>
      <c r="O26" t="s">
        <v>84</v>
      </c>
      <c r="P26" t="s">
        <v>84</v>
      </c>
      <c r="Q26" t="s">
        <v>84</v>
      </c>
    </row>
    <row r="27" spans="1:17" x14ac:dyDescent="0.35">
      <c r="A27" t="s">
        <v>19</v>
      </c>
      <c r="B27" t="s">
        <v>84</v>
      </c>
      <c r="C27" t="s">
        <v>84</v>
      </c>
      <c r="D27" t="s">
        <v>84</v>
      </c>
      <c r="E27" t="s">
        <v>84</v>
      </c>
      <c r="F27" t="s">
        <v>84</v>
      </c>
      <c r="G27" t="s">
        <v>84</v>
      </c>
      <c r="H27" t="s">
        <v>84</v>
      </c>
      <c r="I27" t="s">
        <v>84</v>
      </c>
      <c r="J27" t="s">
        <v>84</v>
      </c>
      <c r="K27" t="s">
        <v>84</v>
      </c>
      <c r="L27" t="s">
        <v>84</v>
      </c>
      <c r="M27" t="s">
        <v>84</v>
      </c>
      <c r="N27" t="s">
        <v>84</v>
      </c>
      <c r="O27" t="s">
        <v>84</v>
      </c>
      <c r="P27" t="s">
        <v>84</v>
      </c>
      <c r="Q27" t="s">
        <v>84</v>
      </c>
    </row>
    <row r="28" spans="1:17" x14ac:dyDescent="0.35">
      <c r="A28" s="1" t="s">
        <v>20</v>
      </c>
      <c r="B28" t="s">
        <v>118</v>
      </c>
      <c r="C28" t="s">
        <v>118</v>
      </c>
      <c r="D28" t="s">
        <v>118</v>
      </c>
      <c r="E28" t="s">
        <v>118</v>
      </c>
      <c r="F28" t="s">
        <v>118</v>
      </c>
      <c r="G28" t="s">
        <v>118</v>
      </c>
      <c r="H28" t="s">
        <v>118</v>
      </c>
      <c r="I28" t="s">
        <v>118</v>
      </c>
      <c r="J28" t="s">
        <v>118</v>
      </c>
      <c r="K28" t="s">
        <v>118</v>
      </c>
      <c r="L28" t="s">
        <v>118</v>
      </c>
      <c r="M28" t="s">
        <v>118</v>
      </c>
      <c r="N28" t="s">
        <v>118</v>
      </c>
      <c r="O28" t="s">
        <v>118</v>
      </c>
      <c r="P28" t="s">
        <v>118</v>
      </c>
      <c r="Q28" t="s">
        <v>118</v>
      </c>
    </row>
    <row r="29" spans="1:17" x14ac:dyDescent="0.35">
      <c r="A29" s="1" t="s">
        <v>21</v>
      </c>
      <c r="B29" t="s">
        <v>118</v>
      </c>
      <c r="C29" t="s">
        <v>2897</v>
      </c>
      <c r="D29" t="s">
        <v>118</v>
      </c>
      <c r="E29" t="s">
        <v>118</v>
      </c>
      <c r="F29" t="s">
        <v>118</v>
      </c>
      <c r="G29" t="s">
        <v>118</v>
      </c>
      <c r="H29" t="s">
        <v>118</v>
      </c>
      <c r="I29" t="s">
        <v>118</v>
      </c>
      <c r="J29" t="s">
        <v>118</v>
      </c>
      <c r="K29" t="s">
        <v>118</v>
      </c>
      <c r="L29" t="s">
        <v>118</v>
      </c>
      <c r="M29" t="s">
        <v>118</v>
      </c>
      <c r="N29" t="s">
        <v>118</v>
      </c>
      <c r="O29" t="s">
        <v>118</v>
      </c>
      <c r="P29" t="s">
        <v>118</v>
      </c>
      <c r="Q29" t="s">
        <v>118</v>
      </c>
    </row>
    <row r="30" spans="1:17" x14ac:dyDescent="0.35">
      <c r="A30" s="1" t="s">
        <v>22</v>
      </c>
      <c r="B30" t="s">
        <v>989</v>
      </c>
      <c r="C30" t="s">
        <v>118</v>
      </c>
      <c r="D30" t="s">
        <v>118</v>
      </c>
      <c r="E30" t="s">
        <v>118</v>
      </c>
      <c r="F30" t="s">
        <v>118</v>
      </c>
      <c r="G30" t="s">
        <v>118</v>
      </c>
      <c r="H30" t="s">
        <v>118</v>
      </c>
      <c r="I30" t="s">
        <v>118</v>
      </c>
      <c r="J30" t="s">
        <v>118</v>
      </c>
      <c r="K30" t="s">
        <v>118</v>
      </c>
      <c r="L30" t="s">
        <v>118</v>
      </c>
      <c r="M30" t="s">
        <v>118</v>
      </c>
      <c r="N30" t="s">
        <v>118</v>
      </c>
      <c r="O30" t="s">
        <v>118</v>
      </c>
      <c r="P30" t="s">
        <v>118</v>
      </c>
      <c r="Q30" t="s">
        <v>118</v>
      </c>
    </row>
    <row r="31" spans="1:17" x14ac:dyDescent="0.35">
      <c r="A31" t="s">
        <v>23</v>
      </c>
      <c r="B31" t="s">
        <v>2676</v>
      </c>
      <c r="C31" t="s">
        <v>2897</v>
      </c>
      <c r="D31" t="s">
        <v>118</v>
      </c>
      <c r="E31" t="s">
        <v>118</v>
      </c>
      <c r="F31" t="s">
        <v>118</v>
      </c>
      <c r="G31" t="s">
        <v>118</v>
      </c>
      <c r="H31" t="s">
        <v>550</v>
      </c>
      <c r="I31" t="s">
        <v>118</v>
      </c>
      <c r="J31" t="s">
        <v>118</v>
      </c>
      <c r="K31" t="s">
        <v>118</v>
      </c>
      <c r="L31" t="s">
        <v>118</v>
      </c>
      <c r="M31" t="s">
        <v>118</v>
      </c>
      <c r="N31" t="s">
        <v>118</v>
      </c>
      <c r="O31" t="s">
        <v>118</v>
      </c>
      <c r="P31" t="s">
        <v>118</v>
      </c>
      <c r="Q31" t="s">
        <v>118</v>
      </c>
    </row>
    <row r="32" spans="1:17" x14ac:dyDescent="0.35">
      <c r="A32" t="s">
        <v>24</v>
      </c>
      <c r="B32" t="s">
        <v>2677</v>
      </c>
      <c r="C32" t="s">
        <v>197</v>
      </c>
      <c r="D32" t="s">
        <v>118</v>
      </c>
      <c r="E32" t="s">
        <v>118</v>
      </c>
      <c r="F32" t="s">
        <v>118</v>
      </c>
      <c r="G32" t="s">
        <v>118</v>
      </c>
      <c r="H32" t="s">
        <v>223</v>
      </c>
      <c r="I32" t="s">
        <v>118</v>
      </c>
      <c r="J32" t="s">
        <v>118</v>
      </c>
      <c r="K32" t="s">
        <v>399</v>
      </c>
      <c r="L32" t="s">
        <v>399</v>
      </c>
      <c r="M32" t="s">
        <v>217</v>
      </c>
      <c r="N32" t="s">
        <v>118</v>
      </c>
      <c r="O32" t="s">
        <v>550</v>
      </c>
      <c r="P32" t="s">
        <v>118</v>
      </c>
      <c r="Q32" t="s">
        <v>118</v>
      </c>
    </row>
    <row r="33" spans="1:17" x14ac:dyDescent="0.35">
      <c r="A33" t="s">
        <v>25</v>
      </c>
      <c r="B33" t="s">
        <v>2678</v>
      </c>
      <c r="C33" t="s">
        <v>1584</v>
      </c>
      <c r="D33" t="s">
        <v>118</v>
      </c>
      <c r="E33" t="s">
        <v>118</v>
      </c>
      <c r="F33" t="s">
        <v>118</v>
      </c>
      <c r="G33" t="s">
        <v>118</v>
      </c>
      <c r="H33" t="s">
        <v>118</v>
      </c>
      <c r="I33" t="s">
        <v>118</v>
      </c>
      <c r="J33" t="s">
        <v>118</v>
      </c>
      <c r="K33" t="s">
        <v>118</v>
      </c>
      <c r="L33" t="s">
        <v>118</v>
      </c>
      <c r="M33" t="s">
        <v>118</v>
      </c>
      <c r="N33" t="s">
        <v>118</v>
      </c>
      <c r="O33" t="s">
        <v>118</v>
      </c>
      <c r="P33" t="s">
        <v>118</v>
      </c>
      <c r="Q33" t="s">
        <v>118</v>
      </c>
    </row>
    <row r="34" spans="1:17" x14ac:dyDescent="0.35">
      <c r="A34" t="s">
        <v>26</v>
      </c>
      <c r="B34" t="s">
        <v>118</v>
      </c>
      <c r="C34" t="s">
        <v>118</v>
      </c>
      <c r="D34" t="s">
        <v>118</v>
      </c>
      <c r="E34" t="s">
        <v>118</v>
      </c>
      <c r="F34" t="s">
        <v>118</v>
      </c>
      <c r="G34" t="s">
        <v>118</v>
      </c>
      <c r="H34" t="s">
        <v>118</v>
      </c>
      <c r="I34" t="s">
        <v>118</v>
      </c>
      <c r="J34" t="s">
        <v>118</v>
      </c>
      <c r="K34" t="s">
        <v>118</v>
      </c>
      <c r="L34" t="s">
        <v>118</v>
      </c>
      <c r="M34" t="s">
        <v>118</v>
      </c>
      <c r="N34" t="s">
        <v>118</v>
      </c>
      <c r="O34" t="s">
        <v>118</v>
      </c>
      <c r="P34" t="s">
        <v>118</v>
      </c>
      <c r="Q34" t="s">
        <v>118</v>
      </c>
    </row>
    <row r="35" spans="1:17" x14ac:dyDescent="0.35">
      <c r="A35" t="s">
        <v>27</v>
      </c>
      <c r="B35" t="s">
        <v>84</v>
      </c>
      <c r="C35" t="s">
        <v>84</v>
      </c>
      <c r="D35" t="s">
        <v>84</v>
      </c>
      <c r="E35" t="s">
        <v>84</v>
      </c>
      <c r="F35" t="s">
        <v>84</v>
      </c>
      <c r="G35" t="s">
        <v>84</v>
      </c>
      <c r="H35" t="s">
        <v>84</v>
      </c>
      <c r="I35" t="s">
        <v>84</v>
      </c>
      <c r="J35" t="s">
        <v>84</v>
      </c>
      <c r="K35" t="s">
        <v>84</v>
      </c>
      <c r="L35" t="s">
        <v>84</v>
      </c>
      <c r="M35" t="s">
        <v>84</v>
      </c>
      <c r="N35" t="s">
        <v>84</v>
      </c>
      <c r="O35" t="s">
        <v>84</v>
      </c>
      <c r="P35" t="s">
        <v>84</v>
      </c>
      <c r="Q35" t="s">
        <v>84</v>
      </c>
    </row>
    <row r="36" spans="1:17" x14ac:dyDescent="0.35">
      <c r="A36" s="1" t="s">
        <v>28</v>
      </c>
      <c r="B36" t="s">
        <v>2679</v>
      </c>
      <c r="C36" t="s">
        <v>3262</v>
      </c>
      <c r="D36" t="s">
        <v>2737</v>
      </c>
      <c r="E36" t="s">
        <v>996</v>
      </c>
      <c r="F36" t="s">
        <v>1722</v>
      </c>
      <c r="G36" t="s">
        <v>2912</v>
      </c>
      <c r="H36" t="s">
        <v>2755</v>
      </c>
      <c r="I36" t="s">
        <v>2595</v>
      </c>
      <c r="J36" t="s">
        <v>2771</v>
      </c>
      <c r="K36" t="s">
        <v>2882</v>
      </c>
      <c r="L36" t="s">
        <v>2882</v>
      </c>
      <c r="M36" t="s">
        <v>2788</v>
      </c>
      <c r="N36" t="s">
        <v>2805</v>
      </c>
      <c r="O36" t="s">
        <v>2819</v>
      </c>
      <c r="P36" t="s">
        <v>2833</v>
      </c>
      <c r="Q36" t="s">
        <v>2850</v>
      </c>
    </row>
    <row r="37" spans="1:17" x14ac:dyDescent="0.35">
      <c r="A37" s="1" t="s">
        <v>29</v>
      </c>
      <c r="B37" t="s">
        <v>2680</v>
      </c>
      <c r="C37" t="s">
        <v>3263</v>
      </c>
      <c r="D37" t="s">
        <v>2738</v>
      </c>
      <c r="E37" t="s">
        <v>1432</v>
      </c>
      <c r="F37" t="s">
        <v>2930</v>
      </c>
      <c r="G37" t="s">
        <v>2913</v>
      </c>
      <c r="H37" t="s">
        <v>1894</v>
      </c>
      <c r="I37" t="s">
        <v>2595</v>
      </c>
      <c r="J37" t="s">
        <v>2772</v>
      </c>
      <c r="K37" t="s">
        <v>2883</v>
      </c>
      <c r="L37" t="s">
        <v>2883</v>
      </c>
      <c r="M37" t="s">
        <v>2789</v>
      </c>
      <c r="N37" t="s">
        <v>497</v>
      </c>
      <c r="O37" t="s">
        <v>2079</v>
      </c>
      <c r="P37" t="s">
        <v>2834</v>
      </c>
      <c r="Q37" t="s">
        <v>2851</v>
      </c>
    </row>
    <row r="38" spans="1:17" x14ac:dyDescent="0.35">
      <c r="A38" t="s">
        <v>30</v>
      </c>
      <c r="B38" t="s">
        <v>2681</v>
      </c>
      <c r="C38" t="s">
        <v>3264</v>
      </c>
      <c r="D38" t="s">
        <v>2736</v>
      </c>
      <c r="E38" t="s">
        <v>2832</v>
      </c>
      <c r="F38" t="s">
        <v>2931</v>
      </c>
      <c r="G38" t="s">
        <v>2914</v>
      </c>
      <c r="H38" t="s">
        <v>2756</v>
      </c>
      <c r="I38" t="s">
        <v>3558</v>
      </c>
      <c r="J38" t="s">
        <v>2773</v>
      </c>
      <c r="K38" t="s">
        <v>2884</v>
      </c>
      <c r="L38" t="s">
        <v>2884</v>
      </c>
      <c r="M38" t="s">
        <v>2790</v>
      </c>
      <c r="N38" t="s">
        <v>118</v>
      </c>
      <c r="O38" t="s">
        <v>2820</v>
      </c>
      <c r="P38" t="s">
        <v>2835</v>
      </c>
      <c r="Q38" t="s">
        <v>119</v>
      </c>
    </row>
    <row r="39" spans="1:17" x14ac:dyDescent="0.35">
      <c r="A39" t="s">
        <v>31</v>
      </c>
      <c r="B39" t="s">
        <v>784</v>
      </c>
      <c r="C39" t="s">
        <v>3265</v>
      </c>
      <c r="D39" t="s">
        <v>839</v>
      </c>
      <c r="E39" t="s">
        <v>2371</v>
      </c>
      <c r="F39" t="s">
        <v>118</v>
      </c>
      <c r="G39" t="s">
        <v>118</v>
      </c>
      <c r="H39" t="s">
        <v>118</v>
      </c>
      <c r="I39" t="s">
        <v>118</v>
      </c>
      <c r="J39" t="s">
        <v>439</v>
      </c>
      <c r="K39" t="s">
        <v>1909</v>
      </c>
      <c r="L39" t="s">
        <v>1909</v>
      </c>
      <c r="M39" t="s">
        <v>1276</v>
      </c>
      <c r="N39" t="s">
        <v>118</v>
      </c>
      <c r="O39" t="s">
        <v>193</v>
      </c>
      <c r="P39" t="s">
        <v>128</v>
      </c>
      <c r="Q39" t="s">
        <v>118</v>
      </c>
    </row>
    <row r="40" spans="1:17" x14ac:dyDescent="0.35">
      <c r="A40" s="1" t="s">
        <v>32</v>
      </c>
      <c r="B40" t="s">
        <v>2682</v>
      </c>
      <c r="C40" t="s">
        <v>3266</v>
      </c>
      <c r="D40" t="s">
        <v>2739</v>
      </c>
      <c r="E40" t="s">
        <v>2867</v>
      </c>
      <c r="F40" t="s">
        <v>2932</v>
      </c>
      <c r="G40" t="s">
        <v>2915</v>
      </c>
      <c r="H40" t="s">
        <v>2757</v>
      </c>
      <c r="I40" t="s">
        <v>3559</v>
      </c>
      <c r="J40" t="s">
        <v>2774</v>
      </c>
      <c r="K40" t="s">
        <v>2885</v>
      </c>
      <c r="L40" t="s">
        <v>2885</v>
      </c>
      <c r="M40" t="s">
        <v>2791</v>
      </c>
      <c r="N40" t="s">
        <v>2806</v>
      </c>
      <c r="O40" t="s">
        <v>2821</v>
      </c>
      <c r="P40" t="s">
        <v>2836</v>
      </c>
      <c r="Q40" t="s">
        <v>2852</v>
      </c>
    </row>
    <row r="41" spans="1:17" x14ac:dyDescent="0.35">
      <c r="A41" s="1" t="s">
        <v>33</v>
      </c>
      <c r="B41" t="s">
        <v>923</v>
      </c>
      <c r="C41" t="s">
        <v>124</v>
      </c>
      <c r="D41" t="s">
        <v>131</v>
      </c>
      <c r="E41" t="s">
        <v>170</v>
      </c>
      <c r="F41" t="s">
        <v>118</v>
      </c>
      <c r="G41" t="s">
        <v>131</v>
      </c>
      <c r="H41" t="s">
        <v>170</v>
      </c>
      <c r="I41" t="s">
        <v>131</v>
      </c>
      <c r="J41" t="s">
        <v>135</v>
      </c>
      <c r="K41" t="s">
        <v>170</v>
      </c>
      <c r="L41" t="s">
        <v>170</v>
      </c>
      <c r="M41" t="s">
        <v>135</v>
      </c>
      <c r="N41" t="s">
        <v>118</v>
      </c>
      <c r="O41" t="s">
        <v>118</v>
      </c>
      <c r="P41" t="s">
        <v>170</v>
      </c>
      <c r="Q41" t="s">
        <v>118</v>
      </c>
    </row>
    <row r="42" spans="1:17" x14ac:dyDescent="0.35">
      <c r="A42" s="1" t="s">
        <v>34</v>
      </c>
      <c r="B42" t="s">
        <v>210</v>
      </c>
      <c r="C42" t="s">
        <v>1086</v>
      </c>
      <c r="D42" t="s">
        <v>832</v>
      </c>
      <c r="E42" t="s">
        <v>583</v>
      </c>
      <c r="F42" t="s">
        <v>319</v>
      </c>
      <c r="G42" t="s">
        <v>634</v>
      </c>
      <c r="H42" t="s">
        <v>2082</v>
      </c>
      <c r="I42" t="s">
        <v>144</v>
      </c>
      <c r="J42" t="s">
        <v>171</v>
      </c>
      <c r="K42" t="s">
        <v>2082</v>
      </c>
      <c r="L42" t="s">
        <v>2082</v>
      </c>
      <c r="M42" t="s">
        <v>446</v>
      </c>
      <c r="N42" t="s">
        <v>2807</v>
      </c>
      <c r="O42" t="s">
        <v>418</v>
      </c>
      <c r="P42" t="s">
        <v>171</v>
      </c>
      <c r="Q42" t="s">
        <v>136</v>
      </c>
    </row>
    <row r="43" spans="1:17" x14ac:dyDescent="0.35">
      <c r="A43" t="s">
        <v>35</v>
      </c>
      <c r="B43" t="s">
        <v>125</v>
      </c>
      <c r="C43" t="s">
        <v>827</v>
      </c>
      <c r="D43" t="s">
        <v>962</v>
      </c>
      <c r="E43" t="s">
        <v>1269</v>
      </c>
      <c r="F43" t="s">
        <v>136</v>
      </c>
      <c r="G43" t="s">
        <v>403</v>
      </c>
      <c r="H43" t="s">
        <v>260</v>
      </c>
      <c r="I43" t="s">
        <v>338</v>
      </c>
      <c r="J43" t="s">
        <v>198</v>
      </c>
      <c r="K43" t="s">
        <v>1322</v>
      </c>
      <c r="L43" t="s">
        <v>1322</v>
      </c>
      <c r="M43" t="s">
        <v>346</v>
      </c>
      <c r="N43" t="s">
        <v>194</v>
      </c>
      <c r="O43" t="s">
        <v>306</v>
      </c>
      <c r="P43" t="s">
        <v>194</v>
      </c>
      <c r="Q43" t="s">
        <v>194</v>
      </c>
    </row>
    <row r="44" spans="1:17" x14ac:dyDescent="0.35">
      <c r="A44" t="s">
        <v>36</v>
      </c>
      <c r="B44" t="s">
        <v>2683</v>
      </c>
      <c r="C44" t="s">
        <v>2645</v>
      </c>
      <c r="D44" t="s">
        <v>986</v>
      </c>
      <c r="E44" t="s">
        <v>2868</v>
      </c>
      <c r="F44" t="s">
        <v>146</v>
      </c>
      <c r="G44" t="s">
        <v>1016</v>
      </c>
      <c r="H44" t="s">
        <v>1161</v>
      </c>
      <c r="I44" t="s">
        <v>146</v>
      </c>
      <c r="J44" t="s">
        <v>476</v>
      </c>
      <c r="K44" t="s">
        <v>452</v>
      </c>
      <c r="L44" t="s">
        <v>452</v>
      </c>
      <c r="M44" t="s">
        <v>547</v>
      </c>
      <c r="N44" t="s">
        <v>988</v>
      </c>
      <c r="O44" t="s">
        <v>420</v>
      </c>
      <c r="P44" t="s">
        <v>120</v>
      </c>
      <c r="Q44" t="s">
        <v>756</v>
      </c>
    </row>
    <row r="45" spans="1:17" x14ac:dyDescent="0.35">
      <c r="A45" t="s">
        <v>37</v>
      </c>
      <c r="B45" t="s">
        <v>84</v>
      </c>
      <c r="C45" t="s">
        <v>84</v>
      </c>
      <c r="D45" t="s">
        <v>84</v>
      </c>
      <c r="E45" t="s">
        <v>84</v>
      </c>
      <c r="F45" t="s">
        <v>84</v>
      </c>
      <c r="G45" t="s">
        <v>84</v>
      </c>
      <c r="H45" t="s">
        <v>84</v>
      </c>
      <c r="I45" t="s">
        <v>84</v>
      </c>
      <c r="J45" t="s">
        <v>84</v>
      </c>
      <c r="K45" t="s">
        <v>84</v>
      </c>
      <c r="L45" t="s">
        <v>84</v>
      </c>
      <c r="M45" t="s">
        <v>84</v>
      </c>
      <c r="N45" t="s">
        <v>84</v>
      </c>
      <c r="O45" t="s">
        <v>84</v>
      </c>
      <c r="P45" t="s">
        <v>84</v>
      </c>
      <c r="Q45" t="s">
        <v>84</v>
      </c>
    </row>
    <row r="46" spans="1:17" x14ac:dyDescent="0.35">
      <c r="A46" s="1" t="s">
        <v>38</v>
      </c>
      <c r="B46" t="s">
        <v>2684</v>
      </c>
      <c r="C46" t="s">
        <v>3267</v>
      </c>
      <c r="D46" t="s">
        <v>2740</v>
      </c>
      <c r="E46" t="s">
        <v>2869</v>
      </c>
      <c r="F46" t="s">
        <v>2933</v>
      </c>
      <c r="G46" t="s">
        <v>2916</v>
      </c>
      <c r="H46" t="s">
        <v>1547</v>
      </c>
      <c r="I46" t="s">
        <v>3560</v>
      </c>
      <c r="J46" t="s">
        <v>2775</v>
      </c>
      <c r="K46" t="s">
        <v>2886</v>
      </c>
      <c r="L46" t="s">
        <v>2886</v>
      </c>
      <c r="M46" t="s">
        <v>2792</v>
      </c>
      <c r="N46" t="s">
        <v>2808</v>
      </c>
      <c r="O46" t="s">
        <v>2822</v>
      </c>
      <c r="P46" t="s">
        <v>2837</v>
      </c>
      <c r="Q46" t="s">
        <v>2853</v>
      </c>
    </row>
    <row r="47" spans="1:17" x14ac:dyDescent="0.35">
      <c r="A47" s="1" t="s">
        <v>39</v>
      </c>
      <c r="B47" t="s">
        <v>1069</v>
      </c>
      <c r="C47" t="s">
        <v>181</v>
      </c>
      <c r="D47" t="s">
        <v>355</v>
      </c>
      <c r="E47" t="s">
        <v>162</v>
      </c>
      <c r="F47" t="s">
        <v>1022</v>
      </c>
      <c r="G47" t="s">
        <v>395</v>
      </c>
      <c r="H47" t="s">
        <v>2512</v>
      </c>
      <c r="I47" t="s">
        <v>472</v>
      </c>
      <c r="J47" t="s">
        <v>964</v>
      </c>
      <c r="K47" t="s">
        <v>1093</v>
      </c>
      <c r="L47" t="s">
        <v>1093</v>
      </c>
      <c r="M47" t="s">
        <v>2793</v>
      </c>
      <c r="N47" t="s">
        <v>245</v>
      </c>
      <c r="O47" t="s">
        <v>284</v>
      </c>
      <c r="P47" t="s">
        <v>1146</v>
      </c>
      <c r="Q47" t="s">
        <v>1161</v>
      </c>
    </row>
    <row r="48" spans="1:17" x14ac:dyDescent="0.35">
      <c r="A48" t="s">
        <v>40</v>
      </c>
      <c r="B48" t="s">
        <v>556</v>
      </c>
      <c r="C48" t="s">
        <v>829</v>
      </c>
      <c r="D48" t="s">
        <v>2741</v>
      </c>
      <c r="E48" t="s">
        <v>504</v>
      </c>
      <c r="F48" t="s">
        <v>2752</v>
      </c>
      <c r="G48" t="s">
        <v>656</v>
      </c>
      <c r="H48" t="s">
        <v>308</v>
      </c>
      <c r="I48" t="s">
        <v>742</v>
      </c>
      <c r="J48" t="s">
        <v>637</v>
      </c>
      <c r="K48" t="s">
        <v>637</v>
      </c>
      <c r="L48" t="s">
        <v>637</v>
      </c>
      <c r="M48" t="s">
        <v>455</v>
      </c>
      <c r="N48" t="s">
        <v>2096</v>
      </c>
      <c r="O48" t="s">
        <v>433</v>
      </c>
      <c r="P48" t="s">
        <v>1229</v>
      </c>
      <c r="Q48" t="s">
        <v>713</v>
      </c>
    </row>
    <row r="49" spans="1:17" x14ac:dyDescent="0.35">
      <c r="A49" t="s">
        <v>41</v>
      </c>
      <c r="B49" t="s">
        <v>2685</v>
      </c>
      <c r="C49" t="s">
        <v>3268</v>
      </c>
      <c r="D49" t="s">
        <v>2742</v>
      </c>
      <c r="E49" t="s">
        <v>1027</v>
      </c>
      <c r="F49" t="s">
        <v>2934</v>
      </c>
      <c r="G49" t="s">
        <v>2917</v>
      </c>
      <c r="H49" t="s">
        <v>2758</v>
      </c>
      <c r="I49" t="s">
        <v>638</v>
      </c>
      <c r="J49" t="s">
        <v>2776</v>
      </c>
      <c r="K49" t="s">
        <v>2887</v>
      </c>
      <c r="L49" t="s">
        <v>2887</v>
      </c>
      <c r="M49" t="s">
        <v>2794</v>
      </c>
      <c r="N49" t="s">
        <v>2809</v>
      </c>
      <c r="O49" t="s">
        <v>2823</v>
      </c>
      <c r="P49" t="s">
        <v>2838</v>
      </c>
      <c r="Q49" t="s">
        <v>2854</v>
      </c>
    </row>
    <row r="50" spans="1:17" x14ac:dyDescent="0.35">
      <c r="A50" t="s">
        <v>42</v>
      </c>
      <c r="B50" t="s">
        <v>2686</v>
      </c>
      <c r="C50" t="s">
        <v>1838</v>
      </c>
      <c r="D50" t="s">
        <v>118</v>
      </c>
      <c r="E50" t="s">
        <v>118</v>
      </c>
      <c r="F50" t="s">
        <v>118</v>
      </c>
      <c r="G50" t="s">
        <v>118</v>
      </c>
      <c r="H50" t="s">
        <v>118</v>
      </c>
      <c r="I50" t="s">
        <v>118</v>
      </c>
      <c r="J50" t="s">
        <v>118</v>
      </c>
      <c r="K50" t="s">
        <v>987</v>
      </c>
      <c r="L50" t="s">
        <v>987</v>
      </c>
      <c r="M50" t="s">
        <v>118</v>
      </c>
      <c r="N50" t="s">
        <v>118</v>
      </c>
      <c r="O50" t="s">
        <v>118</v>
      </c>
      <c r="P50" t="s">
        <v>118</v>
      </c>
      <c r="Q50" t="s">
        <v>118</v>
      </c>
    </row>
    <row r="51" spans="1:17" x14ac:dyDescent="0.35">
      <c r="A51" t="s">
        <v>43</v>
      </c>
      <c r="B51" t="s">
        <v>84</v>
      </c>
      <c r="C51" t="s">
        <v>84</v>
      </c>
      <c r="D51" t="s">
        <v>84</v>
      </c>
      <c r="E51" t="s">
        <v>84</v>
      </c>
      <c r="F51" t="s">
        <v>84</v>
      </c>
      <c r="G51" t="s">
        <v>84</v>
      </c>
      <c r="H51" t="s">
        <v>84</v>
      </c>
      <c r="I51" t="s">
        <v>84</v>
      </c>
      <c r="J51" t="s">
        <v>84</v>
      </c>
      <c r="K51" t="s">
        <v>84</v>
      </c>
      <c r="L51" t="s">
        <v>84</v>
      </c>
      <c r="M51" t="s">
        <v>84</v>
      </c>
      <c r="N51" t="s">
        <v>84</v>
      </c>
      <c r="O51" t="s">
        <v>84</v>
      </c>
      <c r="P51" t="s">
        <v>84</v>
      </c>
      <c r="Q51" t="s">
        <v>84</v>
      </c>
    </row>
    <row r="52" spans="1:17" x14ac:dyDescent="0.35">
      <c r="A52" t="s">
        <v>44</v>
      </c>
      <c r="B52" t="s">
        <v>2687</v>
      </c>
      <c r="C52" t="s">
        <v>2898</v>
      </c>
      <c r="D52" t="s">
        <v>2743</v>
      </c>
      <c r="E52" t="s">
        <v>1492</v>
      </c>
      <c r="F52" t="s">
        <v>2753</v>
      </c>
      <c r="G52" t="s">
        <v>2918</v>
      </c>
      <c r="H52" t="s">
        <v>2759</v>
      </c>
      <c r="I52" t="s">
        <v>3561</v>
      </c>
      <c r="J52" t="s">
        <v>2777</v>
      </c>
      <c r="K52" t="s">
        <v>2888</v>
      </c>
      <c r="L52" t="s">
        <v>2888</v>
      </c>
      <c r="M52" t="s">
        <v>2795</v>
      </c>
      <c r="N52" t="s">
        <v>2810</v>
      </c>
      <c r="O52" t="s">
        <v>2824</v>
      </c>
      <c r="P52" t="s">
        <v>2839</v>
      </c>
      <c r="Q52" t="s">
        <v>2855</v>
      </c>
    </row>
    <row r="53" spans="1:17" x14ac:dyDescent="0.35">
      <c r="A53" t="s">
        <v>45</v>
      </c>
      <c r="B53" t="s">
        <v>2688</v>
      </c>
      <c r="C53" t="s">
        <v>3269</v>
      </c>
      <c r="D53" t="s">
        <v>2744</v>
      </c>
      <c r="E53" t="s">
        <v>2870</v>
      </c>
      <c r="F53" t="s">
        <v>2935</v>
      </c>
      <c r="G53" t="s">
        <v>2919</v>
      </c>
      <c r="H53" t="s">
        <v>2760</v>
      </c>
      <c r="I53" t="s">
        <v>3562</v>
      </c>
      <c r="J53" t="s">
        <v>2778</v>
      </c>
      <c r="K53" t="s">
        <v>2850</v>
      </c>
      <c r="L53" t="s">
        <v>2850</v>
      </c>
      <c r="M53" t="s">
        <v>2796</v>
      </c>
      <c r="N53" t="s">
        <v>2811</v>
      </c>
      <c r="O53" t="s">
        <v>1513</v>
      </c>
      <c r="P53" t="s">
        <v>2840</v>
      </c>
      <c r="Q53" t="s">
        <v>2856</v>
      </c>
    </row>
    <row r="54" spans="1:17" x14ac:dyDescent="0.35">
      <c r="A54" t="s">
        <v>46</v>
      </c>
      <c r="B54" t="s">
        <v>2689</v>
      </c>
      <c r="C54" t="s">
        <v>3270</v>
      </c>
      <c r="D54" t="s">
        <v>2745</v>
      </c>
      <c r="E54" t="s">
        <v>2871</v>
      </c>
      <c r="F54" t="s">
        <v>2936</v>
      </c>
      <c r="G54" t="s">
        <v>2920</v>
      </c>
      <c r="H54" t="s">
        <v>1639</v>
      </c>
      <c r="I54" t="s">
        <v>3563</v>
      </c>
      <c r="J54" t="s">
        <v>2779</v>
      </c>
      <c r="K54" t="s">
        <v>2889</v>
      </c>
      <c r="L54" t="s">
        <v>2889</v>
      </c>
      <c r="M54" t="s">
        <v>2797</v>
      </c>
      <c r="N54" t="s">
        <v>2812</v>
      </c>
      <c r="O54" t="s">
        <v>2786</v>
      </c>
      <c r="P54" t="s">
        <v>2841</v>
      </c>
      <c r="Q54" t="s">
        <v>2850</v>
      </c>
    </row>
    <row r="55" spans="1:17" x14ac:dyDescent="0.35">
      <c r="A55" t="s">
        <v>47</v>
      </c>
      <c r="B55" t="s">
        <v>2690</v>
      </c>
      <c r="C55" t="s">
        <v>2899</v>
      </c>
      <c r="D55" t="s">
        <v>974</v>
      </c>
      <c r="E55" t="s">
        <v>2872</v>
      </c>
      <c r="F55" t="s">
        <v>2937</v>
      </c>
      <c r="G55" t="s">
        <v>2921</v>
      </c>
      <c r="H55" t="s">
        <v>2761</v>
      </c>
      <c r="I55" t="s">
        <v>3564</v>
      </c>
      <c r="J55" t="s">
        <v>130</v>
      </c>
      <c r="K55" t="s">
        <v>2890</v>
      </c>
      <c r="L55" t="s">
        <v>2890</v>
      </c>
      <c r="M55" t="s">
        <v>2798</v>
      </c>
      <c r="N55" t="s">
        <v>2813</v>
      </c>
      <c r="O55" t="s">
        <v>2825</v>
      </c>
      <c r="P55" t="s">
        <v>2842</v>
      </c>
      <c r="Q55" t="s">
        <v>2857</v>
      </c>
    </row>
    <row r="56" spans="1:17" x14ac:dyDescent="0.35">
      <c r="A56" s="2" t="s">
        <v>48</v>
      </c>
      <c r="B56" t="s">
        <v>2679</v>
      </c>
      <c r="C56" t="s">
        <v>3262</v>
      </c>
      <c r="D56" t="s">
        <v>2737</v>
      </c>
      <c r="E56" t="s">
        <v>996</v>
      </c>
      <c r="F56" t="s">
        <v>1722</v>
      </c>
      <c r="G56" t="s">
        <v>2912</v>
      </c>
      <c r="H56" t="s">
        <v>2755</v>
      </c>
      <c r="I56" t="s">
        <v>2595</v>
      </c>
      <c r="J56" t="s">
        <v>2771</v>
      </c>
      <c r="K56" t="s">
        <v>2882</v>
      </c>
      <c r="L56" t="s">
        <v>2882</v>
      </c>
      <c r="M56" t="s">
        <v>2788</v>
      </c>
      <c r="N56" t="s">
        <v>2805</v>
      </c>
      <c r="O56" t="s">
        <v>2819</v>
      </c>
      <c r="P56" t="s">
        <v>2833</v>
      </c>
      <c r="Q56" t="s">
        <v>2850</v>
      </c>
    </row>
    <row r="57" spans="1:17" x14ac:dyDescent="0.35">
      <c r="A57" t="s">
        <v>49</v>
      </c>
      <c r="B57" t="s">
        <v>2691</v>
      </c>
      <c r="C57" t="s">
        <v>2900</v>
      </c>
      <c r="D57" t="s">
        <v>1008</v>
      </c>
      <c r="E57" t="s">
        <v>2873</v>
      </c>
      <c r="F57" t="s">
        <v>424</v>
      </c>
      <c r="G57" t="s">
        <v>1648</v>
      </c>
      <c r="H57" t="s">
        <v>512</v>
      </c>
      <c r="I57" t="s">
        <v>356</v>
      </c>
      <c r="J57" t="s">
        <v>304</v>
      </c>
      <c r="K57" t="s">
        <v>825</v>
      </c>
      <c r="L57" t="s">
        <v>825</v>
      </c>
      <c r="M57" t="s">
        <v>323</v>
      </c>
      <c r="N57" t="s">
        <v>153</v>
      </c>
      <c r="O57" t="s">
        <v>1137</v>
      </c>
      <c r="P57" t="s">
        <v>193</v>
      </c>
      <c r="Q57" t="s">
        <v>1358</v>
      </c>
    </row>
    <row r="58" spans="1:17" x14ac:dyDescent="0.35">
      <c r="A58" t="s">
        <v>50</v>
      </c>
      <c r="B58" t="s">
        <v>1555</v>
      </c>
      <c r="C58" t="s">
        <v>395</v>
      </c>
      <c r="D58" t="s">
        <v>1434</v>
      </c>
      <c r="E58" t="s">
        <v>429</v>
      </c>
      <c r="F58" t="s">
        <v>1065</v>
      </c>
      <c r="G58" t="s">
        <v>2218</v>
      </c>
      <c r="H58" t="s">
        <v>184</v>
      </c>
      <c r="I58" t="s">
        <v>830</v>
      </c>
      <c r="J58" t="s">
        <v>2780</v>
      </c>
      <c r="K58" t="s">
        <v>2110</v>
      </c>
      <c r="L58" t="s">
        <v>2110</v>
      </c>
      <c r="M58" t="s">
        <v>989</v>
      </c>
      <c r="N58" t="s">
        <v>703</v>
      </c>
      <c r="O58" t="s">
        <v>1464</v>
      </c>
      <c r="P58" t="s">
        <v>153</v>
      </c>
      <c r="Q58" t="s">
        <v>1687</v>
      </c>
    </row>
    <row r="59" spans="1:17" x14ac:dyDescent="0.35">
      <c r="A59" t="s">
        <v>51</v>
      </c>
      <c r="B59" t="s">
        <v>1809</v>
      </c>
      <c r="C59" t="s">
        <v>628</v>
      </c>
      <c r="D59" t="s">
        <v>277</v>
      </c>
      <c r="E59" t="s">
        <v>710</v>
      </c>
      <c r="F59" t="s">
        <v>2110</v>
      </c>
      <c r="G59" t="s">
        <v>2922</v>
      </c>
      <c r="H59" t="s">
        <v>423</v>
      </c>
      <c r="I59" t="s">
        <v>1146</v>
      </c>
      <c r="J59" t="s">
        <v>287</v>
      </c>
      <c r="K59" t="s">
        <v>802</v>
      </c>
      <c r="L59" t="s">
        <v>802</v>
      </c>
      <c r="M59" t="s">
        <v>837</v>
      </c>
      <c r="N59" t="s">
        <v>989</v>
      </c>
      <c r="O59" t="s">
        <v>623</v>
      </c>
      <c r="P59" t="s">
        <v>623</v>
      </c>
      <c r="Q59" t="s">
        <v>2858</v>
      </c>
    </row>
    <row r="60" spans="1:17" x14ac:dyDescent="0.35">
      <c r="A60" t="s">
        <v>52</v>
      </c>
      <c r="B60" t="s">
        <v>482</v>
      </c>
      <c r="C60" t="s">
        <v>2901</v>
      </c>
      <c r="D60" t="s">
        <v>1217</v>
      </c>
      <c r="E60" t="s">
        <v>414</v>
      </c>
      <c r="F60" t="s">
        <v>957</v>
      </c>
      <c r="G60" t="s">
        <v>193</v>
      </c>
      <c r="H60" t="s">
        <v>2762</v>
      </c>
      <c r="I60" t="s">
        <v>1434</v>
      </c>
      <c r="J60" t="s">
        <v>118</v>
      </c>
      <c r="K60" t="s">
        <v>593</v>
      </c>
      <c r="L60" t="s">
        <v>593</v>
      </c>
      <c r="M60" t="s">
        <v>304</v>
      </c>
      <c r="N60" t="s">
        <v>195</v>
      </c>
      <c r="O60" t="s">
        <v>323</v>
      </c>
      <c r="P60" t="s">
        <v>1831</v>
      </c>
      <c r="Q60" t="s">
        <v>235</v>
      </c>
    </row>
    <row r="61" spans="1:17" x14ac:dyDescent="0.35">
      <c r="A61" s="1" t="s">
        <v>53</v>
      </c>
      <c r="B61" t="s">
        <v>2692</v>
      </c>
      <c r="C61" t="s">
        <v>2047</v>
      </c>
      <c r="D61" t="s">
        <v>414</v>
      </c>
      <c r="E61" t="s">
        <v>2874</v>
      </c>
      <c r="F61" t="s">
        <v>2110</v>
      </c>
      <c r="G61" t="s">
        <v>462</v>
      </c>
      <c r="H61" t="s">
        <v>721</v>
      </c>
      <c r="I61" t="s">
        <v>1009</v>
      </c>
      <c r="J61" t="s">
        <v>645</v>
      </c>
      <c r="K61" t="s">
        <v>204</v>
      </c>
      <c r="L61" t="s">
        <v>204</v>
      </c>
      <c r="M61" t="s">
        <v>1650</v>
      </c>
      <c r="N61" t="s">
        <v>1648</v>
      </c>
      <c r="O61" t="s">
        <v>395</v>
      </c>
      <c r="P61" t="s">
        <v>595</v>
      </c>
      <c r="Q61" t="s">
        <v>1435</v>
      </c>
    </row>
    <row r="62" spans="1:17" x14ac:dyDescent="0.35">
      <c r="A62" t="s">
        <v>54</v>
      </c>
      <c r="B62" t="s">
        <v>2693</v>
      </c>
      <c r="C62" t="s">
        <v>2902</v>
      </c>
      <c r="D62" t="s">
        <v>2746</v>
      </c>
      <c r="E62" t="s">
        <v>2875</v>
      </c>
      <c r="F62" t="s">
        <v>2754</v>
      </c>
      <c r="G62" t="s">
        <v>2923</v>
      </c>
      <c r="H62" t="s">
        <v>2763</v>
      </c>
      <c r="I62" t="s">
        <v>3565</v>
      </c>
      <c r="J62" t="s">
        <v>2781</v>
      </c>
      <c r="K62" t="s">
        <v>2891</v>
      </c>
      <c r="L62" t="s">
        <v>2891</v>
      </c>
      <c r="M62" t="s">
        <v>2799</v>
      </c>
      <c r="N62" t="s">
        <v>2814</v>
      </c>
      <c r="O62" t="s">
        <v>2826</v>
      </c>
      <c r="P62" t="s">
        <v>2843</v>
      </c>
      <c r="Q62" t="s">
        <v>2859</v>
      </c>
    </row>
    <row r="63" spans="1:17" x14ac:dyDescent="0.35">
      <c r="A63" t="s">
        <v>55</v>
      </c>
      <c r="B63" t="s">
        <v>2694</v>
      </c>
      <c r="C63" t="s">
        <v>3271</v>
      </c>
      <c r="D63" t="s">
        <v>2747</v>
      </c>
      <c r="E63" t="s">
        <v>2876</v>
      </c>
      <c r="F63" t="s">
        <v>2938</v>
      </c>
      <c r="G63" t="s">
        <v>2924</v>
      </c>
      <c r="H63" t="s">
        <v>2764</v>
      </c>
      <c r="I63" t="s">
        <v>3566</v>
      </c>
      <c r="J63" t="s">
        <v>2782</v>
      </c>
      <c r="K63" t="s">
        <v>2892</v>
      </c>
      <c r="L63" t="s">
        <v>2892</v>
      </c>
      <c r="M63" t="s">
        <v>2800</v>
      </c>
      <c r="N63" t="s">
        <v>2815</v>
      </c>
      <c r="O63" t="s">
        <v>2827</v>
      </c>
      <c r="P63" t="s">
        <v>2844</v>
      </c>
      <c r="Q63" t="s">
        <v>2860</v>
      </c>
    </row>
    <row r="64" spans="1:17" x14ac:dyDescent="0.35">
      <c r="A64" t="s">
        <v>56</v>
      </c>
      <c r="B64" t="s">
        <v>2695</v>
      </c>
      <c r="C64" t="s">
        <v>3272</v>
      </c>
      <c r="D64" t="s">
        <v>2748</v>
      </c>
      <c r="E64" t="s">
        <v>2877</v>
      </c>
      <c r="F64" t="s">
        <v>2939</v>
      </c>
      <c r="G64" t="s">
        <v>2925</v>
      </c>
      <c r="H64" t="s">
        <v>2765</v>
      </c>
      <c r="I64" t="s">
        <v>3567</v>
      </c>
      <c r="J64" t="s">
        <v>2783</v>
      </c>
      <c r="K64" t="s">
        <v>2893</v>
      </c>
      <c r="L64" t="s">
        <v>2893</v>
      </c>
      <c r="M64" t="s">
        <v>2801</v>
      </c>
      <c r="N64" t="s">
        <v>2816</v>
      </c>
      <c r="O64" t="s">
        <v>2828</v>
      </c>
      <c r="P64" t="s">
        <v>2845</v>
      </c>
      <c r="Q64" t="s">
        <v>2861</v>
      </c>
    </row>
    <row r="65" spans="1:17" x14ac:dyDescent="0.35">
      <c r="A65" t="s">
        <v>57</v>
      </c>
      <c r="B65" t="s">
        <v>2696</v>
      </c>
      <c r="C65" t="s">
        <v>2903</v>
      </c>
      <c r="D65" t="s">
        <v>2749</v>
      </c>
      <c r="E65" t="s">
        <v>2878</v>
      </c>
      <c r="F65" t="s">
        <v>2940</v>
      </c>
      <c r="G65" t="s">
        <v>2926</v>
      </c>
      <c r="H65" t="s">
        <v>2766</v>
      </c>
      <c r="I65" t="s">
        <v>3568</v>
      </c>
      <c r="J65" t="s">
        <v>118</v>
      </c>
      <c r="K65" t="s">
        <v>2894</v>
      </c>
      <c r="L65" t="s">
        <v>2894</v>
      </c>
      <c r="M65" t="s">
        <v>2802</v>
      </c>
      <c r="N65" t="s">
        <v>2817</v>
      </c>
      <c r="O65" t="s">
        <v>2829</v>
      </c>
      <c r="P65" t="s">
        <v>2846</v>
      </c>
      <c r="Q65" t="s">
        <v>2862</v>
      </c>
    </row>
    <row r="66" spans="1:17" x14ac:dyDescent="0.35">
      <c r="A66" t="s">
        <v>58</v>
      </c>
      <c r="B66" t="s">
        <v>2682</v>
      </c>
      <c r="C66" t="s">
        <v>3266</v>
      </c>
      <c r="D66" t="s">
        <v>2739</v>
      </c>
      <c r="E66" t="s">
        <v>2867</v>
      </c>
      <c r="F66" t="s">
        <v>2932</v>
      </c>
      <c r="G66" t="s">
        <v>2915</v>
      </c>
      <c r="H66" t="s">
        <v>2757</v>
      </c>
      <c r="I66" t="s">
        <v>3559</v>
      </c>
      <c r="J66" t="s">
        <v>2774</v>
      </c>
      <c r="K66" t="s">
        <v>2885</v>
      </c>
      <c r="L66" t="s">
        <v>2885</v>
      </c>
      <c r="M66" t="s">
        <v>2791</v>
      </c>
      <c r="N66" t="s">
        <v>2806</v>
      </c>
      <c r="O66" t="s">
        <v>2821</v>
      </c>
      <c r="P66" t="s">
        <v>2836</v>
      </c>
      <c r="Q66" t="s">
        <v>2852</v>
      </c>
    </row>
    <row r="67" spans="1:17" x14ac:dyDescent="0.35">
      <c r="A67" t="s">
        <v>59</v>
      </c>
      <c r="B67" t="s">
        <v>2482</v>
      </c>
      <c r="C67" t="s">
        <v>118</v>
      </c>
      <c r="D67" t="s">
        <v>118</v>
      </c>
      <c r="E67" t="s">
        <v>118</v>
      </c>
      <c r="F67" t="s">
        <v>118</v>
      </c>
      <c r="G67" t="s">
        <v>118</v>
      </c>
      <c r="H67" t="s">
        <v>118</v>
      </c>
      <c r="I67" t="s">
        <v>118</v>
      </c>
      <c r="J67" t="s">
        <v>118</v>
      </c>
      <c r="K67" t="s">
        <v>118</v>
      </c>
      <c r="L67" t="s">
        <v>118</v>
      </c>
      <c r="M67" t="s">
        <v>118</v>
      </c>
      <c r="N67" t="s">
        <v>118</v>
      </c>
      <c r="O67" t="s">
        <v>118</v>
      </c>
      <c r="P67" t="s">
        <v>118</v>
      </c>
      <c r="Q67" t="s">
        <v>118</v>
      </c>
    </row>
    <row r="68" spans="1:17" x14ac:dyDescent="0.35">
      <c r="A68" t="s">
        <v>60</v>
      </c>
      <c r="B68" t="s">
        <v>127</v>
      </c>
      <c r="C68" t="s">
        <v>2904</v>
      </c>
      <c r="D68" t="s">
        <v>118</v>
      </c>
      <c r="E68" t="s">
        <v>118</v>
      </c>
      <c r="F68" t="s">
        <v>118</v>
      </c>
      <c r="G68" t="s">
        <v>118</v>
      </c>
      <c r="H68" t="s">
        <v>118</v>
      </c>
      <c r="I68" t="s">
        <v>118</v>
      </c>
      <c r="J68" t="s">
        <v>118</v>
      </c>
      <c r="K68" t="s">
        <v>118</v>
      </c>
      <c r="L68" t="s">
        <v>118</v>
      </c>
      <c r="M68" t="s">
        <v>118</v>
      </c>
      <c r="N68" t="s">
        <v>118</v>
      </c>
      <c r="O68" t="s">
        <v>118</v>
      </c>
      <c r="P68" t="s">
        <v>118</v>
      </c>
      <c r="Q68" t="s">
        <v>118</v>
      </c>
    </row>
    <row r="69" spans="1:17" x14ac:dyDescent="0.35">
      <c r="A69" t="s">
        <v>61</v>
      </c>
      <c r="B69" t="s">
        <v>2697</v>
      </c>
      <c r="C69" t="s">
        <v>1105</v>
      </c>
      <c r="D69" t="s">
        <v>118</v>
      </c>
      <c r="E69" t="s">
        <v>118</v>
      </c>
      <c r="F69" t="s">
        <v>118</v>
      </c>
      <c r="G69" t="s">
        <v>118</v>
      </c>
      <c r="H69" t="s">
        <v>118</v>
      </c>
      <c r="I69" t="s">
        <v>118</v>
      </c>
      <c r="J69" t="s">
        <v>118</v>
      </c>
      <c r="K69" t="s">
        <v>118</v>
      </c>
      <c r="L69" t="s">
        <v>118</v>
      </c>
      <c r="M69" t="s">
        <v>118</v>
      </c>
      <c r="N69" t="s">
        <v>118</v>
      </c>
      <c r="O69" t="s">
        <v>118</v>
      </c>
      <c r="P69" t="s">
        <v>118</v>
      </c>
      <c r="Q69" t="s">
        <v>118</v>
      </c>
    </row>
    <row r="70" spans="1:17" x14ac:dyDescent="0.35">
      <c r="A70" t="s">
        <v>62</v>
      </c>
      <c r="B70" t="s">
        <v>2698</v>
      </c>
      <c r="C70" t="s">
        <v>1933</v>
      </c>
      <c r="D70" t="s">
        <v>118</v>
      </c>
      <c r="E70" t="s">
        <v>118</v>
      </c>
      <c r="F70" t="s">
        <v>118</v>
      </c>
      <c r="G70" t="s">
        <v>118</v>
      </c>
      <c r="H70" t="s">
        <v>118</v>
      </c>
      <c r="I70" t="s">
        <v>118</v>
      </c>
      <c r="J70" t="s">
        <v>118</v>
      </c>
      <c r="K70" t="s">
        <v>118</v>
      </c>
      <c r="L70" t="s">
        <v>118</v>
      </c>
      <c r="M70" t="s">
        <v>118</v>
      </c>
      <c r="N70" t="s">
        <v>118</v>
      </c>
      <c r="O70" t="s">
        <v>118</v>
      </c>
      <c r="P70" t="s">
        <v>118</v>
      </c>
      <c r="Q70" t="s">
        <v>118</v>
      </c>
    </row>
    <row r="71" spans="1:17" x14ac:dyDescent="0.35">
      <c r="A71" t="s">
        <v>63</v>
      </c>
      <c r="B71" t="s">
        <v>2699</v>
      </c>
      <c r="C71" t="s">
        <v>2905</v>
      </c>
      <c r="D71" t="s">
        <v>118</v>
      </c>
      <c r="E71" t="s">
        <v>118</v>
      </c>
      <c r="F71" t="s">
        <v>118</v>
      </c>
      <c r="G71" t="s">
        <v>118</v>
      </c>
      <c r="H71" t="s">
        <v>118</v>
      </c>
      <c r="I71" t="s">
        <v>118</v>
      </c>
      <c r="J71" t="s">
        <v>118</v>
      </c>
      <c r="K71" t="s">
        <v>118</v>
      </c>
      <c r="L71" t="s">
        <v>118</v>
      </c>
      <c r="M71" t="s">
        <v>118</v>
      </c>
      <c r="N71" t="s">
        <v>118</v>
      </c>
      <c r="O71" t="s">
        <v>118</v>
      </c>
      <c r="P71" t="s">
        <v>118</v>
      </c>
      <c r="Q71" t="s">
        <v>118</v>
      </c>
    </row>
    <row r="72" spans="1:17" x14ac:dyDescent="0.35">
      <c r="A72" t="s">
        <v>64</v>
      </c>
      <c r="B72" t="s">
        <v>2700</v>
      </c>
      <c r="C72" t="s">
        <v>2906</v>
      </c>
      <c r="D72" t="s">
        <v>118</v>
      </c>
      <c r="E72" t="s">
        <v>118</v>
      </c>
      <c r="F72" t="s">
        <v>118</v>
      </c>
      <c r="G72" t="s">
        <v>118</v>
      </c>
      <c r="H72" t="s">
        <v>118</v>
      </c>
      <c r="I72" t="s">
        <v>118</v>
      </c>
      <c r="J72" t="s">
        <v>118</v>
      </c>
      <c r="K72" t="s">
        <v>118</v>
      </c>
      <c r="L72" t="s">
        <v>118</v>
      </c>
      <c r="M72" t="s">
        <v>118</v>
      </c>
      <c r="N72" t="s">
        <v>118</v>
      </c>
      <c r="O72" t="s">
        <v>118</v>
      </c>
      <c r="P72" t="s">
        <v>118</v>
      </c>
      <c r="Q72" t="s">
        <v>118</v>
      </c>
    </row>
    <row r="73" spans="1:17" x14ac:dyDescent="0.35">
      <c r="A73" t="s">
        <v>65</v>
      </c>
      <c r="B73" t="s">
        <v>2701</v>
      </c>
      <c r="C73" t="s">
        <v>118</v>
      </c>
      <c r="D73" t="s">
        <v>118</v>
      </c>
      <c r="E73" t="s">
        <v>118</v>
      </c>
      <c r="F73" t="s">
        <v>118</v>
      </c>
      <c r="G73" t="s">
        <v>118</v>
      </c>
      <c r="H73" t="s">
        <v>118</v>
      </c>
      <c r="I73" t="s">
        <v>118</v>
      </c>
      <c r="J73" t="s">
        <v>118</v>
      </c>
      <c r="K73" t="s">
        <v>118</v>
      </c>
      <c r="L73" t="s">
        <v>118</v>
      </c>
      <c r="M73" t="s">
        <v>118</v>
      </c>
      <c r="N73" t="s">
        <v>118</v>
      </c>
      <c r="O73" t="s">
        <v>118</v>
      </c>
      <c r="P73" t="s">
        <v>118</v>
      </c>
      <c r="Q73" t="s">
        <v>118</v>
      </c>
    </row>
    <row r="74" spans="1:17" x14ac:dyDescent="0.35">
      <c r="A74" t="s">
        <v>66</v>
      </c>
      <c r="B74" t="s">
        <v>2702</v>
      </c>
      <c r="C74" t="s">
        <v>2907</v>
      </c>
      <c r="D74" t="s">
        <v>118</v>
      </c>
      <c r="E74" t="s">
        <v>118</v>
      </c>
      <c r="F74" t="s">
        <v>118</v>
      </c>
      <c r="G74" t="s">
        <v>118</v>
      </c>
      <c r="H74" t="s">
        <v>118</v>
      </c>
      <c r="I74" t="s">
        <v>118</v>
      </c>
      <c r="J74" t="s">
        <v>118</v>
      </c>
      <c r="K74" t="s">
        <v>118</v>
      </c>
      <c r="L74" t="s">
        <v>118</v>
      </c>
      <c r="M74" t="s">
        <v>118</v>
      </c>
      <c r="N74" t="s">
        <v>118</v>
      </c>
      <c r="O74" t="s">
        <v>118</v>
      </c>
      <c r="P74" t="s">
        <v>118</v>
      </c>
      <c r="Q74" t="s">
        <v>118</v>
      </c>
    </row>
    <row r="75" spans="1:17" x14ac:dyDescent="0.35">
      <c r="A75" t="s">
        <v>67</v>
      </c>
      <c r="B75" t="s">
        <v>2703</v>
      </c>
      <c r="C75" t="s">
        <v>118</v>
      </c>
      <c r="D75" t="s">
        <v>118</v>
      </c>
      <c r="E75" t="s">
        <v>118</v>
      </c>
      <c r="F75" t="s">
        <v>118</v>
      </c>
      <c r="G75" t="s">
        <v>118</v>
      </c>
      <c r="H75" t="s">
        <v>118</v>
      </c>
      <c r="I75" t="s">
        <v>118</v>
      </c>
      <c r="J75" t="s">
        <v>118</v>
      </c>
      <c r="K75" t="s">
        <v>118</v>
      </c>
      <c r="L75" t="s">
        <v>118</v>
      </c>
      <c r="M75" t="s">
        <v>118</v>
      </c>
      <c r="N75" t="s">
        <v>118</v>
      </c>
      <c r="O75" t="s">
        <v>118</v>
      </c>
      <c r="P75" t="s">
        <v>118</v>
      </c>
      <c r="Q75" t="s">
        <v>118</v>
      </c>
    </row>
    <row r="76" spans="1:17" x14ac:dyDescent="0.35">
      <c r="A76" t="s">
        <v>68</v>
      </c>
      <c r="B76" t="s">
        <v>127</v>
      </c>
      <c r="C76" t="s">
        <v>127</v>
      </c>
      <c r="D76" t="s">
        <v>118</v>
      </c>
      <c r="E76" t="s">
        <v>118</v>
      </c>
      <c r="F76" t="s">
        <v>118</v>
      </c>
      <c r="G76" t="s">
        <v>118</v>
      </c>
      <c r="H76" t="s">
        <v>118</v>
      </c>
      <c r="I76" t="s">
        <v>118</v>
      </c>
      <c r="J76" t="s">
        <v>118</v>
      </c>
      <c r="K76" t="s">
        <v>118</v>
      </c>
      <c r="L76" t="s">
        <v>118</v>
      </c>
      <c r="M76" t="s">
        <v>118</v>
      </c>
      <c r="N76" t="s">
        <v>118</v>
      </c>
      <c r="O76" t="s">
        <v>118</v>
      </c>
      <c r="P76" t="s">
        <v>118</v>
      </c>
      <c r="Q76" t="s">
        <v>118</v>
      </c>
    </row>
    <row r="77" spans="1:17" x14ac:dyDescent="0.35">
      <c r="A77" t="s">
        <v>74</v>
      </c>
      <c r="B77" t="s">
        <v>84</v>
      </c>
      <c r="C77" t="s">
        <v>84</v>
      </c>
      <c r="D77" t="s">
        <v>84</v>
      </c>
      <c r="E77" t="s">
        <v>84</v>
      </c>
      <c r="F77" t="s">
        <v>84</v>
      </c>
      <c r="G77" t="s">
        <v>84</v>
      </c>
      <c r="H77" t="s">
        <v>84</v>
      </c>
      <c r="I77" t="s">
        <v>84</v>
      </c>
      <c r="J77" t="s">
        <v>84</v>
      </c>
      <c r="K77" t="s">
        <v>84</v>
      </c>
      <c r="L77" t="s">
        <v>84</v>
      </c>
      <c r="M77" t="s">
        <v>84</v>
      </c>
      <c r="N77" t="s">
        <v>84</v>
      </c>
      <c r="O77" t="s">
        <v>84</v>
      </c>
      <c r="P77" t="s">
        <v>84</v>
      </c>
      <c r="Q77" t="s">
        <v>84</v>
      </c>
    </row>
    <row r="78" spans="1:17" x14ac:dyDescent="0.35">
      <c r="A78" s="2" t="s">
        <v>75</v>
      </c>
      <c r="B78" t="s">
        <v>2704</v>
      </c>
      <c r="C78" t="s">
        <v>118</v>
      </c>
      <c r="D78" t="s">
        <v>118</v>
      </c>
      <c r="E78" t="s">
        <v>118</v>
      </c>
      <c r="F78" t="s">
        <v>118</v>
      </c>
      <c r="G78" t="s">
        <v>118</v>
      </c>
      <c r="H78" t="s">
        <v>118</v>
      </c>
      <c r="I78" t="s">
        <v>118</v>
      </c>
      <c r="J78" t="s">
        <v>118</v>
      </c>
      <c r="K78" t="s">
        <v>118</v>
      </c>
      <c r="L78" t="s">
        <v>118</v>
      </c>
      <c r="M78" t="s">
        <v>118</v>
      </c>
      <c r="N78" t="s">
        <v>118</v>
      </c>
      <c r="O78" t="s">
        <v>118</v>
      </c>
      <c r="P78" t="s">
        <v>118</v>
      </c>
      <c r="Q78" t="s">
        <v>118</v>
      </c>
    </row>
    <row r="79" spans="1:17" x14ac:dyDescent="0.35">
      <c r="A79" s="1" t="s">
        <v>76</v>
      </c>
      <c r="B79" t="s">
        <v>2705</v>
      </c>
      <c r="C79" t="s">
        <v>130</v>
      </c>
      <c r="D79" t="s">
        <v>130</v>
      </c>
      <c r="E79" t="s">
        <v>130</v>
      </c>
      <c r="F79" t="s">
        <v>130</v>
      </c>
      <c r="G79" t="s">
        <v>130</v>
      </c>
      <c r="H79" t="s">
        <v>130</v>
      </c>
      <c r="I79" t="s">
        <v>130</v>
      </c>
      <c r="J79" t="s">
        <v>130</v>
      </c>
      <c r="K79" t="s">
        <v>130</v>
      </c>
      <c r="L79" t="s">
        <v>130</v>
      </c>
      <c r="M79" t="s">
        <v>130</v>
      </c>
      <c r="N79" t="s">
        <v>130</v>
      </c>
      <c r="O79" t="s">
        <v>130</v>
      </c>
      <c r="P79" t="s">
        <v>130</v>
      </c>
      <c r="Q79" t="s">
        <v>130</v>
      </c>
    </row>
    <row r="80" spans="1:17" x14ac:dyDescent="0.35">
      <c r="A80" t="s">
        <v>77</v>
      </c>
      <c r="B80" t="s">
        <v>118</v>
      </c>
      <c r="C80" t="s">
        <v>118</v>
      </c>
      <c r="D80" t="s">
        <v>118</v>
      </c>
      <c r="E80" t="s">
        <v>118</v>
      </c>
      <c r="F80" t="s">
        <v>118</v>
      </c>
      <c r="G80" t="s">
        <v>118</v>
      </c>
      <c r="H80" t="s">
        <v>118</v>
      </c>
      <c r="I80" t="s">
        <v>118</v>
      </c>
      <c r="J80" t="s">
        <v>118</v>
      </c>
      <c r="K80" t="s">
        <v>118</v>
      </c>
      <c r="L80" t="s">
        <v>118</v>
      </c>
      <c r="M80" t="s">
        <v>118</v>
      </c>
      <c r="N80" t="s">
        <v>118</v>
      </c>
      <c r="O80" t="s">
        <v>118</v>
      </c>
      <c r="P80" t="s">
        <v>118</v>
      </c>
      <c r="Q80" t="s">
        <v>118</v>
      </c>
    </row>
    <row r="81" spans="1:17" x14ac:dyDescent="0.35">
      <c r="A81" t="s">
        <v>78</v>
      </c>
      <c r="B81" t="s">
        <v>2706</v>
      </c>
      <c r="C81" t="s">
        <v>130</v>
      </c>
      <c r="D81" t="s">
        <v>130</v>
      </c>
      <c r="E81" t="s">
        <v>130</v>
      </c>
      <c r="F81" t="s">
        <v>130</v>
      </c>
      <c r="G81" t="s">
        <v>130</v>
      </c>
      <c r="H81" t="s">
        <v>130</v>
      </c>
      <c r="I81" t="s">
        <v>130</v>
      </c>
      <c r="J81" t="s">
        <v>130</v>
      </c>
      <c r="K81" t="s">
        <v>130</v>
      </c>
      <c r="L81" t="s">
        <v>130</v>
      </c>
      <c r="M81" t="s">
        <v>130</v>
      </c>
      <c r="N81" t="s">
        <v>130</v>
      </c>
      <c r="O81" t="s">
        <v>130</v>
      </c>
      <c r="P81" t="s">
        <v>130</v>
      </c>
      <c r="Q81" t="s">
        <v>130</v>
      </c>
    </row>
    <row r="82" spans="1:17" x14ac:dyDescent="0.35">
      <c r="A82" s="2" t="s">
        <v>79</v>
      </c>
      <c r="B82" t="s">
        <v>118</v>
      </c>
      <c r="C82" t="s">
        <v>131</v>
      </c>
      <c r="D82" t="s">
        <v>466</v>
      </c>
      <c r="E82" t="s">
        <v>170</v>
      </c>
      <c r="F82" t="s">
        <v>190</v>
      </c>
      <c r="G82" t="s">
        <v>466</v>
      </c>
      <c r="H82" t="s">
        <v>363</v>
      </c>
      <c r="I82" t="s">
        <v>140</v>
      </c>
      <c r="J82" t="s">
        <v>466</v>
      </c>
      <c r="K82" t="s">
        <v>124</v>
      </c>
      <c r="L82" t="s">
        <v>124</v>
      </c>
      <c r="M82" t="s">
        <v>140</v>
      </c>
      <c r="N82" t="s">
        <v>140</v>
      </c>
      <c r="O82" t="s">
        <v>140</v>
      </c>
      <c r="P82" t="s">
        <v>190</v>
      </c>
      <c r="Q82" t="s">
        <v>135</v>
      </c>
    </row>
    <row r="83" spans="1:17" x14ac:dyDescent="0.35">
      <c r="A83" s="1" t="s">
        <v>80</v>
      </c>
      <c r="B83" t="s">
        <v>130</v>
      </c>
      <c r="C83" t="s">
        <v>2908</v>
      </c>
      <c r="D83" t="s">
        <v>2750</v>
      </c>
      <c r="E83" t="s">
        <v>2879</v>
      </c>
      <c r="F83" t="s">
        <v>2436</v>
      </c>
      <c r="G83" t="s">
        <v>2927</v>
      </c>
      <c r="H83" t="s">
        <v>2767</v>
      </c>
      <c r="I83" t="s">
        <v>3569</v>
      </c>
      <c r="J83" t="s">
        <v>2784</v>
      </c>
      <c r="K83" t="s">
        <v>2895</v>
      </c>
      <c r="L83" t="s">
        <v>2895</v>
      </c>
      <c r="M83" t="s">
        <v>2803</v>
      </c>
      <c r="N83" t="s">
        <v>2032</v>
      </c>
      <c r="O83" t="s">
        <v>2830</v>
      </c>
      <c r="P83" t="s">
        <v>2847</v>
      </c>
      <c r="Q83" t="s">
        <v>2863</v>
      </c>
    </row>
    <row r="84" spans="1:17" x14ac:dyDescent="0.35">
      <c r="A84" t="s">
        <v>81</v>
      </c>
      <c r="B84" t="s">
        <v>2707</v>
      </c>
      <c r="C84" t="s">
        <v>118</v>
      </c>
      <c r="D84" t="s">
        <v>118</v>
      </c>
      <c r="E84" t="s">
        <v>118</v>
      </c>
      <c r="F84" t="s">
        <v>118</v>
      </c>
      <c r="G84" t="s">
        <v>118</v>
      </c>
      <c r="H84" t="s">
        <v>118</v>
      </c>
      <c r="I84" t="s">
        <v>118</v>
      </c>
      <c r="J84" t="s">
        <v>118</v>
      </c>
      <c r="K84" t="s">
        <v>118</v>
      </c>
      <c r="L84" t="s">
        <v>118</v>
      </c>
      <c r="M84" t="s">
        <v>118</v>
      </c>
      <c r="N84" t="s">
        <v>118</v>
      </c>
      <c r="O84" t="s">
        <v>118</v>
      </c>
      <c r="P84" t="s">
        <v>118</v>
      </c>
      <c r="Q84" t="s">
        <v>118</v>
      </c>
    </row>
    <row r="85" spans="1:17" x14ac:dyDescent="0.35">
      <c r="A85" s="1" t="s">
        <v>82</v>
      </c>
      <c r="B85" t="s">
        <v>118</v>
      </c>
      <c r="C85" t="s">
        <v>2909</v>
      </c>
      <c r="D85" t="s">
        <v>2751</v>
      </c>
      <c r="E85" t="s">
        <v>2880</v>
      </c>
      <c r="F85" t="s">
        <v>2941</v>
      </c>
      <c r="G85" t="s">
        <v>2928</v>
      </c>
      <c r="H85" t="s">
        <v>2768</v>
      </c>
      <c r="I85" t="s">
        <v>3570</v>
      </c>
      <c r="J85" t="s">
        <v>2785</v>
      </c>
      <c r="K85" t="s">
        <v>2896</v>
      </c>
      <c r="L85" t="s">
        <v>2896</v>
      </c>
      <c r="M85" t="s">
        <v>2804</v>
      </c>
      <c r="N85" t="s">
        <v>2818</v>
      </c>
      <c r="O85" t="s">
        <v>2831</v>
      </c>
      <c r="P85" t="s">
        <v>2848</v>
      </c>
      <c r="Q85" t="s">
        <v>2864</v>
      </c>
    </row>
    <row r="86" spans="1:17" x14ac:dyDescent="0.35">
      <c r="A86" t="s">
        <v>83</v>
      </c>
      <c r="B86" t="s">
        <v>118</v>
      </c>
      <c r="C86" t="s">
        <v>118</v>
      </c>
      <c r="D86" t="s">
        <v>118</v>
      </c>
      <c r="E86" t="s">
        <v>118</v>
      </c>
      <c r="F86" t="s">
        <v>118</v>
      </c>
      <c r="G86" t="s">
        <v>118</v>
      </c>
      <c r="H86" t="s">
        <v>118</v>
      </c>
      <c r="I86" t="s">
        <v>118</v>
      </c>
      <c r="J86" t="s">
        <v>118</v>
      </c>
      <c r="K86" t="s">
        <v>118</v>
      </c>
      <c r="L86" t="s">
        <v>118</v>
      </c>
      <c r="M86" t="s">
        <v>118</v>
      </c>
      <c r="N86" t="s">
        <v>118</v>
      </c>
      <c r="O86" t="s">
        <v>118</v>
      </c>
      <c r="P86" t="s">
        <v>118</v>
      </c>
      <c r="Q86" t="s">
        <v>118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2351</v>
      </c>
    </row>
    <row r="2" spans="1:17" x14ac:dyDescent="0.35">
      <c r="A2" t="s">
        <v>0</v>
      </c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s="1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</row>
    <row r="3" spans="1:17" x14ac:dyDescent="0.35">
      <c r="A3" s="26" t="s">
        <v>272</v>
      </c>
      <c r="B3" s="27">
        <v>532</v>
      </c>
      <c r="C3" s="27">
        <v>180</v>
      </c>
      <c r="D3" s="27">
        <v>30</v>
      </c>
      <c r="E3" s="28">
        <v>36</v>
      </c>
      <c r="F3" s="28">
        <v>36</v>
      </c>
      <c r="G3" s="28">
        <v>28</v>
      </c>
      <c r="H3" s="28">
        <v>40</v>
      </c>
      <c r="I3" s="28">
        <v>36</v>
      </c>
      <c r="J3" s="28">
        <v>30</v>
      </c>
      <c r="K3" s="28">
        <v>46</v>
      </c>
      <c r="L3" s="28">
        <v>30</v>
      </c>
      <c r="M3" s="28">
        <v>39</v>
      </c>
      <c r="N3" s="28">
        <v>10</v>
      </c>
      <c r="O3" s="28">
        <v>31</v>
      </c>
      <c r="P3" s="28">
        <v>22</v>
      </c>
      <c r="Q3" s="28">
        <v>14</v>
      </c>
    </row>
    <row r="4" spans="1:17" x14ac:dyDescent="0.35">
      <c r="A4" s="35" t="s">
        <v>116</v>
      </c>
      <c r="B4">
        <v>2976</v>
      </c>
      <c r="C4" s="24">
        <v>922</v>
      </c>
      <c r="D4" s="24">
        <v>176</v>
      </c>
      <c r="E4" s="25">
        <v>245</v>
      </c>
      <c r="F4" s="25">
        <v>167</v>
      </c>
      <c r="G4" s="25">
        <v>88</v>
      </c>
      <c r="H4" s="25">
        <v>364</v>
      </c>
      <c r="I4" s="25">
        <v>118</v>
      </c>
      <c r="J4" s="25">
        <v>191</v>
      </c>
      <c r="K4" s="25">
        <v>211</v>
      </c>
      <c r="L4" s="25">
        <v>143</v>
      </c>
      <c r="M4" s="25">
        <v>225</v>
      </c>
      <c r="N4" s="25">
        <v>47</v>
      </c>
      <c r="O4" s="25">
        <v>181</v>
      </c>
      <c r="P4" s="25">
        <v>58</v>
      </c>
      <c r="Q4" s="25">
        <v>79</v>
      </c>
    </row>
    <row r="5" spans="1:17" x14ac:dyDescent="0.35">
      <c r="A5" s="21" t="s">
        <v>300</v>
      </c>
      <c r="B5" s="24"/>
      <c r="C5" s="24"/>
      <c r="D5" s="24"/>
      <c r="E5" s="24"/>
      <c r="F5" s="24"/>
      <c r="G5" s="24"/>
      <c r="H5" s="24">
        <v>2</v>
      </c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35">
      <c r="A6" s="21" t="s">
        <v>301</v>
      </c>
      <c r="B6" s="24"/>
      <c r="C6" s="24"/>
      <c r="D6" s="24"/>
      <c r="E6" s="24">
        <v>1</v>
      </c>
      <c r="F6" s="24"/>
      <c r="G6" s="24">
        <v>1</v>
      </c>
      <c r="H6" s="24"/>
      <c r="I6" s="24"/>
      <c r="J6" s="25">
        <v>1</v>
      </c>
      <c r="K6" s="25">
        <v>2</v>
      </c>
      <c r="L6" s="24"/>
      <c r="M6" s="24">
        <v>1</v>
      </c>
      <c r="N6" s="24"/>
      <c r="O6" s="24"/>
      <c r="P6" s="24"/>
      <c r="Q6" s="24"/>
    </row>
    <row r="7" spans="1:17" x14ac:dyDescent="0.35">
      <c r="A7" s="21" t="s">
        <v>302</v>
      </c>
      <c r="B7" s="24"/>
      <c r="C7" s="24">
        <v>33</v>
      </c>
      <c r="D7" s="24"/>
      <c r="E7" s="24"/>
      <c r="F7" s="25">
        <v>6</v>
      </c>
      <c r="G7" s="24"/>
      <c r="H7" s="25">
        <v>7</v>
      </c>
      <c r="I7" s="24">
        <v>1</v>
      </c>
      <c r="J7" s="25">
        <v>1</v>
      </c>
      <c r="K7" s="25">
        <v>2</v>
      </c>
      <c r="L7" s="24"/>
      <c r="M7" s="24"/>
      <c r="N7" s="24">
        <v>3</v>
      </c>
      <c r="O7" s="24"/>
      <c r="P7" s="24"/>
      <c r="Q7" s="24">
        <v>1</v>
      </c>
    </row>
    <row r="8" spans="1:17" x14ac:dyDescent="0.35">
      <c r="A8" s="42" t="s">
        <v>522</v>
      </c>
      <c r="B8" s="24">
        <v>15196</v>
      </c>
      <c r="C8" s="25">
        <v>5019</v>
      </c>
      <c r="D8" s="25">
        <v>837</v>
      </c>
      <c r="E8" s="25">
        <v>733</v>
      </c>
      <c r="F8" s="25">
        <v>522</v>
      </c>
      <c r="G8" s="25">
        <v>282</v>
      </c>
      <c r="H8" s="25">
        <v>1067</v>
      </c>
      <c r="I8" s="25">
        <v>358</v>
      </c>
      <c r="J8" s="25">
        <v>638</v>
      </c>
      <c r="K8" s="25">
        <v>820</v>
      </c>
      <c r="L8" s="25">
        <v>471</v>
      </c>
      <c r="M8" s="25">
        <v>790</v>
      </c>
      <c r="N8" s="25">
        <v>162</v>
      </c>
      <c r="O8" s="25">
        <v>671</v>
      </c>
      <c r="P8" s="25">
        <v>234</v>
      </c>
      <c r="Q8" s="25">
        <v>241</v>
      </c>
    </row>
    <row r="9" spans="1:17" x14ac:dyDescent="0.35">
      <c r="A9" t="s">
        <v>1</v>
      </c>
      <c r="B9" t="s">
        <v>84</v>
      </c>
      <c r="C9" t="s">
        <v>84</v>
      </c>
      <c r="D9" t="s">
        <v>84</v>
      </c>
      <c r="E9" t="s">
        <v>84</v>
      </c>
      <c r="F9" t="s">
        <v>84</v>
      </c>
      <c r="G9" t="s">
        <v>84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t="s">
        <v>84</v>
      </c>
      <c r="O9" t="s">
        <v>84</v>
      </c>
      <c r="P9" t="s">
        <v>84</v>
      </c>
      <c r="Q9" t="s">
        <v>84</v>
      </c>
    </row>
    <row r="10" spans="1:17" x14ac:dyDescent="0.35">
      <c r="A10" s="1" t="s">
        <v>2</v>
      </c>
      <c r="B10" t="s">
        <v>871</v>
      </c>
      <c r="C10" t="s">
        <v>1546</v>
      </c>
      <c r="D10" t="s">
        <v>118</v>
      </c>
      <c r="E10" t="s">
        <v>1586</v>
      </c>
      <c r="F10" t="s">
        <v>418</v>
      </c>
      <c r="G10" t="s">
        <v>118</v>
      </c>
      <c r="H10" t="s">
        <v>924</v>
      </c>
      <c r="I10" t="s">
        <v>2158</v>
      </c>
      <c r="J10" t="s">
        <v>455</v>
      </c>
      <c r="K10" t="s">
        <v>306</v>
      </c>
      <c r="L10" t="s">
        <v>2164</v>
      </c>
      <c r="M10" t="s">
        <v>1269</v>
      </c>
      <c r="N10" t="s">
        <v>118</v>
      </c>
      <c r="O10" t="s">
        <v>319</v>
      </c>
      <c r="P10" t="s">
        <v>1664</v>
      </c>
      <c r="Q10" t="s">
        <v>2022</v>
      </c>
    </row>
    <row r="11" spans="1:17" x14ac:dyDescent="0.35">
      <c r="A11" t="s">
        <v>3</v>
      </c>
      <c r="B11" t="s">
        <v>749</v>
      </c>
      <c r="C11" t="s">
        <v>118</v>
      </c>
      <c r="D11" t="s">
        <v>118</v>
      </c>
      <c r="E11" t="s">
        <v>118</v>
      </c>
      <c r="F11" t="s">
        <v>118</v>
      </c>
      <c r="G11" t="s">
        <v>118</v>
      </c>
      <c r="H11" t="s">
        <v>118</v>
      </c>
      <c r="I11" t="s">
        <v>118</v>
      </c>
      <c r="J11" t="s">
        <v>118</v>
      </c>
      <c r="K11" t="s">
        <v>118</v>
      </c>
      <c r="L11" t="s">
        <v>118</v>
      </c>
      <c r="M11" t="s">
        <v>118</v>
      </c>
      <c r="N11" t="s">
        <v>118</v>
      </c>
      <c r="O11" t="s">
        <v>118</v>
      </c>
      <c r="P11" t="s">
        <v>118</v>
      </c>
      <c r="Q11" t="s">
        <v>118</v>
      </c>
    </row>
    <row r="12" spans="1:17" x14ac:dyDescent="0.35">
      <c r="A12" t="s">
        <v>4</v>
      </c>
      <c r="B12" t="s">
        <v>2942</v>
      </c>
      <c r="C12" t="s">
        <v>1822</v>
      </c>
      <c r="D12" t="s">
        <v>118</v>
      </c>
      <c r="E12" t="s">
        <v>246</v>
      </c>
      <c r="F12" t="s">
        <v>118</v>
      </c>
      <c r="G12" t="s">
        <v>118</v>
      </c>
      <c r="H12" t="s">
        <v>550</v>
      </c>
      <c r="I12" t="s">
        <v>118</v>
      </c>
      <c r="J12" t="s">
        <v>118</v>
      </c>
      <c r="K12" t="s">
        <v>118</v>
      </c>
      <c r="L12" t="s">
        <v>209</v>
      </c>
      <c r="M12" t="s">
        <v>118</v>
      </c>
      <c r="N12" t="s">
        <v>118</v>
      </c>
      <c r="O12" t="s">
        <v>118</v>
      </c>
      <c r="P12" t="s">
        <v>550</v>
      </c>
      <c r="Q12" t="s">
        <v>118</v>
      </c>
    </row>
    <row r="13" spans="1:17" x14ac:dyDescent="0.35">
      <c r="A13" t="s">
        <v>5</v>
      </c>
      <c r="B13" t="s">
        <v>2943</v>
      </c>
      <c r="C13" t="s">
        <v>1035</v>
      </c>
      <c r="D13" t="s">
        <v>118</v>
      </c>
      <c r="E13" t="s">
        <v>118</v>
      </c>
      <c r="F13" t="s">
        <v>223</v>
      </c>
      <c r="G13" t="s">
        <v>118</v>
      </c>
      <c r="H13" t="s">
        <v>118</v>
      </c>
      <c r="I13" t="s">
        <v>118</v>
      </c>
      <c r="J13" t="s">
        <v>118</v>
      </c>
      <c r="K13" t="s">
        <v>118</v>
      </c>
      <c r="L13" t="s">
        <v>118</v>
      </c>
      <c r="M13" t="s">
        <v>118</v>
      </c>
      <c r="N13" t="s">
        <v>118</v>
      </c>
      <c r="O13" t="s">
        <v>118</v>
      </c>
      <c r="P13" t="s">
        <v>118</v>
      </c>
      <c r="Q13" t="s">
        <v>118</v>
      </c>
    </row>
    <row r="14" spans="1:17" x14ac:dyDescent="0.35">
      <c r="A14" t="s">
        <v>6</v>
      </c>
      <c r="B14" t="s">
        <v>118</v>
      </c>
      <c r="C14" t="s">
        <v>118</v>
      </c>
      <c r="D14" t="s">
        <v>118</v>
      </c>
      <c r="E14" t="s">
        <v>118</v>
      </c>
      <c r="F14" t="s">
        <v>118</v>
      </c>
      <c r="G14" t="s">
        <v>118</v>
      </c>
      <c r="H14" t="s">
        <v>118</v>
      </c>
      <c r="I14" t="s">
        <v>118</v>
      </c>
      <c r="J14" t="s">
        <v>118</v>
      </c>
      <c r="K14" t="s">
        <v>118</v>
      </c>
      <c r="L14" t="s">
        <v>118</v>
      </c>
      <c r="M14" t="s">
        <v>118</v>
      </c>
      <c r="N14" t="s">
        <v>118</v>
      </c>
      <c r="O14" t="s">
        <v>118</v>
      </c>
      <c r="P14" t="s">
        <v>118</v>
      </c>
      <c r="Q14" t="s">
        <v>118</v>
      </c>
    </row>
    <row r="15" spans="1:17" x14ac:dyDescent="0.35">
      <c r="A15" t="s">
        <v>7</v>
      </c>
      <c r="B15" t="s">
        <v>2944</v>
      </c>
      <c r="C15" t="s">
        <v>118</v>
      </c>
      <c r="D15" t="s">
        <v>118</v>
      </c>
      <c r="E15" t="s">
        <v>118</v>
      </c>
      <c r="F15" t="s">
        <v>118</v>
      </c>
      <c r="G15" t="s">
        <v>118</v>
      </c>
      <c r="H15" t="s">
        <v>118</v>
      </c>
      <c r="I15" t="s">
        <v>118</v>
      </c>
      <c r="J15" t="s">
        <v>118</v>
      </c>
      <c r="K15" t="s">
        <v>118</v>
      </c>
      <c r="L15" t="s">
        <v>118</v>
      </c>
      <c r="M15" t="s">
        <v>118</v>
      </c>
      <c r="N15" t="s">
        <v>118</v>
      </c>
      <c r="O15" t="s">
        <v>118</v>
      </c>
      <c r="P15" t="s">
        <v>118</v>
      </c>
      <c r="Q15" t="s">
        <v>118</v>
      </c>
    </row>
    <row r="16" spans="1:17" x14ac:dyDescent="0.35">
      <c r="A16" t="s">
        <v>8</v>
      </c>
      <c r="B16" t="s">
        <v>153</v>
      </c>
      <c r="C16" t="s">
        <v>118</v>
      </c>
      <c r="D16" t="s">
        <v>118</v>
      </c>
      <c r="E16" t="s">
        <v>118</v>
      </c>
      <c r="F16" t="s">
        <v>118</v>
      </c>
      <c r="G16" t="s">
        <v>118</v>
      </c>
      <c r="H16" t="s">
        <v>118</v>
      </c>
      <c r="I16" t="s">
        <v>118</v>
      </c>
      <c r="J16" t="s">
        <v>118</v>
      </c>
      <c r="K16" t="s">
        <v>118</v>
      </c>
      <c r="L16" t="s">
        <v>118</v>
      </c>
      <c r="M16" t="s">
        <v>118</v>
      </c>
      <c r="N16" t="s">
        <v>118</v>
      </c>
      <c r="O16" t="s">
        <v>118</v>
      </c>
      <c r="P16" t="s">
        <v>118</v>
      </c>
      <c r="Q16" t="s">
        <v>118</v>
      </c>
    </row>
    <row r="17" spans="1:17" x14ac:dyDescent="0.35">
      <c r="A17" s="1" t="s">
        <v>9</v>
      </c>
      <c r="B17" t="s">
        <v>312</v>
      </c>
      <c r="C17" t="s">
        <v>185</v>
      </c>
      <c r="D17" t="s">
        <v>2866</v>
      </c>
      <c r="E17" t="s">
        <v>1030</v>
      </c>
      <c r="F17" t="s">
        <v>831</v>
      </c>
      <c r="G17" t="s">
        <v>2261</v>
      </c>
      <c r="H17" t="s">
        <v>482</v>
      </c>
      <c r="I17" t="s">
        <v>1325</v>
      </c>
      <c r="J17" t="s">
        <v>1449</v>
      </c>
      <c r="K17" t="s">
        <v>3174</v>
      </c>
      <c r="L17" t="s">
        <v>1398</v>
      </c>
      <c r="M17" t="s">
        <v>193</v>
      </c>
      <c r="N17" t="s">
        <v>1173</v>
      </c>
      <c r="O17" t="s">
        <v>1510</v>
      </c>
      <c r="P17" t="s">
        <v>1664</v>
      </c>
      <c r="Q17" t="s">
        <v>3155</v>
      </c>
    </row>
    <row r="18" spans="1:17" x14ac:dyDescent="0.35">
      <c r="A18" t="s">
        <v>10</v>
      </c>
      <c r="B18" t="s">
        <v>2945</v>
      </c>
      <c r="C18" t="s">
        <v>1584</v>
      </c>
      <c r="D18" t="s">
        <v>118</v>
      </c>
      <c r="E18" t="s">
        <v>132</v>
      </c>
      <c r="F18" t="s">
        <v>118</v>
      </c>
      <c r="G18" t="s">
        <v>118</v>
      </c>
      <c r="H18" t="s">
        <v>118</v>
      </c>
      <c r="I18" t="s">
        <v>118</v>
      </c>
      <c r="J18" t="s">
        <v>132</v>
      </c>
      <c r="K18" t="s">
        <v>118</v>
      </c>
      <c r="L18" t="s">
        <v>223</v>
      </c>
      <c r="M18" t="s">
        <v>118</v>
      </c>
      <c r="N18" t="s">
        <v>118</v>
      </c>
      <c r="O18" t="s">
        <v>118</v>
      </c>
      <c r="P18" t="s">
        <v>133</v>
      </c>
      <c r="Q18" t="s">
        <v>132</v>
      </c>
    </row>
    <row r="19" spans="1:17" x14ac:dyDescent="0.35">
      <c r="A19" t="s">
        <v>11</v>
      </c>
      <c r="B19" t="s">
        <v>119</v>
      </c>
      <c r="C19" t="s">
        <v>118</v>
      </c>
      <c r="D19" t="s">
        <v>118</v>
      </c>
      <c r="E19" t="s">
        <v>118</v>
      </c>
      <c r="F19" t="s">
        <v>118</v>
      </c>
      <c r="G19" t="s">
        <v>118</v>
      </c>
      <c r="H19" t="s">
        <v>118</v>
      </c>
      <c r="I19" t="s">
        <v>118</v>
      </c>
      <c r="J19" t="s">
        <v>118</v>
      </c>
      <c r="K19" t="s">
        <v>118</v>
      </c>
      <c r="L19" t="s">
        <v>118</v>
      </c>
      <c r="M19" t="s">
        <v>118</v>
      </c>
      <c r="N19" t="s">
        <v>118</v>
      </c>
      <c r="O19" t="s">
        <v>118</v>
      </c>
      <c r="P19" t="s">
        <v>118</v>
      </c>
      <c r="Q19" t="s">
        <v>118</v>
      </c>
    </row>
    <row r="20" spans="1:17" x14ac:dyDescent="0.35">
      <c r="A20" t="s">
        <v>12</v>
      </c>
      <c r="B20" t="s">
        <v>2946</v>
      </c>
      <c r="C20" t="s">
        <v>246</v>
      </c>
      <c r="D20" t="s">
        <v>118</v>
      </c>
      <c r="E20" t="s">
        <v>118</v>
      </c>
      <c r="F20" t="s">
        <v>118</v>
      </c>
      <c r="G20" t="s">
        <v>118</v>
      </c>
      <c r="H20" t="s">
        <v>118</v>
      </c>
      <c r="I20" t="s">
        <v>118</v>
      </c>
      <c r="J20" t="s">
        <v>118</v>
      </c>
      <c r="K20" t="s">
        <v>223</v>
      </c>
      <c r="L20" t="s">
        <v>118</v>
      </c>
      <c r="M20" t="s">
        <v>118</v>
      </c>
      <c r="N20" t="s">
        <v>118</v>
      </c>
      <c r="O20" t="s">
        <v>118</v>
      </c>
      <c r="P20" t="s">
        <v>118</v>
      </c>
      <c r="Q20" t="s">
        <v>118</v>
      </c>
    </row>
    <row r="21" spans="1:17" x14ac:dyDescent="0.35">
      <c r="A21" t="s">
        <v>13</v>
      </c>
      <c r="B21" t="s">
        <v>2504</v>
      </c>
      <c r="C21" t="s">
        <v>118</v>
      </c>
      <c r="D21" t="s">
        <v>118</v>
      </c>
      <c r="E21" t="s">
        <v>118</v>
      </c>
      <c r="F21" t="s">
        <v>118</v>
      </c>
      <c r="G21" t="s">
        <v>118</v>
      </c>
      <c r="H21" t="s">
        <v>118</v>
      </c>
      <c r="I21" t="s">
        <v>118</v>
      </c>
      <c r="J21" t="s">
        <v>118</v>
      </c>
      <c r="K21" t="s">
        <v>118</v>
      </c>
      <c r="L21" t="s">
        <v>118</v>
      </c>
      <c r="M21" t="s">
        <v>118</v>
      </c>
      <c r="N21" t="s">
        <v>118</v>
      </c>
      <c r="O21" t="s">
        <v>118</v>
      </c>
      <c r="P21" t="s">
        <v>118</v>
      </c>
      <c r="Q21" t="s">
        <v>118</v>
      </c>
    </row>
    <row r="22" spans="1:17" x14ac:dyDescent="0.35">
      <c r="A22" t="s">
        <v>14</v>
      </c>
      <c r="B22" t="s">
        <v>2632</v>
      </c>
      <c r="C22" t="s">
        <v>134</v>
      </c>
      <c r="D22" t="s">
        <v>134</v>
      </c>
      <c r="E22" t="s">
        <v>134</v>
      </c>
      <c r="F22" t="s">
        <v>134</v>
      </c>
      <c r="G22" t="s">
        <v>134</v>
      </c>
      <c r="H22" t="s">
        <v>134</v>
      </c>
      <c r="I22" t="s">
        <v>134</v>
      </c>
      <c r="J22" t="s">
        <v>134</v>
      </c>
      <c r="K22" t="s">
        <v>134</v>
      </c>
      <c r="L22" t="s">
        <v>134</v>
      </c>
      <c r="M22" t="s">
        <v>134</v>
      </c>
      <c r="N22" t="s">
        <v>134</v>
      </c>
      <c r="O22" t="s">
        <v>134</v>
      </c>
      <c r="P22" t="s">
        <v>134</v>
      </c>
      <c r="Q22" t="s">
        <v>134</v>
      </c>
    </row>
    <row r="23" spans="1:17" x14ac:dyDescent="0.35">
      <c r="A23" t="s">
        <v>15</v>
      </c>
      <c r="B23" t="s">
        <v>2947</v>
      </c>
      <c r="C23" t="s">
        <v>3318</v>
      </c>
      <c r="D23" t="s">
        <v>3273</v>
      </c>
      <c r="E23" t="s">
        <v>2996</v>
      </c>
      <c r="F23" t="s">
        <v>1191</v>
      </c>
      <c r="G23" t="s">
        <v>871</v>
      </c>
      <c r="H23" t="s">
        <v>1669</v>
      </c>
      <c r="I23" t="s">
        <v>2041</v>
      </c>
      <c r="J23" t="s">
        <v>3052</v>
      </c>
      <c r="K23" t="s">
        <v>810</v>
      </c>
      <c r="L23" t="s">
        <v>3071</v>
      </c>
      <c r="M23" t="s">
        <v>208</v>
      </c>
      <c r="N23" t="s">
        <v>1369</v>
      </c>
      <c r="O23" t="s">
        <v>2769</v>
      </c>
      <c r="P23" t="s">
        <v>3137</v>
      </c>
      <c r="Q23" t="s">
        <v>3156</v>
      </c>
    </row>
    <row r="24" spans="1:17" x14ac:dyDescent="0.35">
      <c r="A24" t="s">
        <v>16</v>
      </c>
      <c r="B24" t="s">
        <v>2948</v>
      </c>
      <c r="C24" t="s">
        <v>4139</v>
      </c>
      <c r="D24" t="s">
        <v>3274</v>
      </c>
      <c r="E24" t="s">
        <v>2997</v>
      </c>
      <c r="F24" t="s">
        <v>418</v>
      </c>
      <c r="G24" t="s">
        <v>2181</v>
      </c>
      <c r="H24" t="s">
        <v>1649</v>
      </c>
      <c r="I24" t="s">
        <v>2158</v>
      </c>
      <c r="J24" t="s">
        <v>431</v>
      </c>
      <c r="K24" t="s">
        <v>408</v>
      </c>
      <c r="L24" t="s">
        <v>1398</v>
      </c>
      <c r="M24" t="s">
        <v>3103</v>
      </c>
      <c r="N24" t="s">
        <v>1173</v>
      </c>
      <c r="O24" t="s">
        <v>3121</v>
      </c>
      <c r="P24" t="s">
        <v>1664</v>
      </c>
      <c r="Q24" t="s">
        <v>3157</v>
      </c>
    </row>
    <row r="25" spans="1:17" x14ac:dyDescent="0.35">
      <c r="A25" t="s">
        <v>17</v>
      </c>
      <c r="B25" t="s">
        <v>84</v>
      </c>
      <c r="C25" t="s">
        <v>84</v>
      </c>
      <c r="D25" t="s">
        <v>84</v>
      </c>
      <c r="E25" t="s">
        <v>84</v>
      </c>
      <c r="F25" t="s">
        <v>84</v>
      </c>
      <c r="G25" t="s">
        <v>84</v>
      </c>
      <c r="H25" t="s">
        <v>84</v>
      </c>
      <c r="I25" t="s">
        <v>84</v>
      </c>
      <c r="J25" t="s">
        <v>84</v>
      </c>
      <c r="K25" t="s">
        <v>84</v>
      </c>
      <c r="L25" t="s">
        <v>84</v>
      </c>
      <c r="M25" t="s">
        <v>84</v>
      </c>
      <c r="N25" t="s">
        <v>84</v>
      </c>
      <c r="O25" t="s">
        <v>84</v>
      </c>
      <c r="P25" t="s">
        <v>84</v>
      </c>
      <c r="Q25" t="s">
        <v>84</v>
      </c>
    </row>
    <row r="26" spans="1:17" x14ac:dyDescent="0.35">
      <c r="A26" t="s">
        <v>18</v>
      </c>
      <c r="B26" t="s">
        <v>281</v>
      </c>
      <c r="C26" t="s">
        <v>84</v>
      </c>
      <c r="D26" t="s">
        <v>84</v>
      </c>
      <c r="E26" t="s">
        <v>84</v>
      </c>
      <c r="F26" t="s">
        <v>84</v>
      </c>
      <c r="G26" t="s">
        <v>84</v>
      </c>
      <c r="H26" t="s">
        <v>84</v>
      </c>
      <c r="I26" t="s">
        <v>84</v>
      </c>
      <c r="J26" t="s">
        <v>84</v>
      </c>
      <c r="K26" t="s">
        <v>84</v>
      </c>
      <c r="L26" t="s">
        <v>84</v>
      </c>
      <c r="M26" t="s">
        <v>84</v>
      </c>
      <c r="N26" t="s">
        <v>84</v>
      </c>
      <c r="O26" t="s">
        <v>84</v>
      </c>
      <c r="P26" t="s">
        <v>84</v>
      </c>
      <c r="Q26" t="s">
        <v>84</v>
      </c>
    </row>
    <row r="27" spans="1:17" x14ac:dyDescent="0.35">
      <c r="A27" t="s">
        <v>19</v>
      </c>
      <c r="B27" t="s">
        <v>84</v>
      </c>
      <c r="C27" t="s">
        <v>84</v>
      </c>
      <c r="D27" t="s">
        <v>84</v>
      </c>
      <c r="E27" t="s">
        <v>84</v>
      </c>
      <c r="F27" t="s">
        <v>84</v>
      </c>
      <c r="G27" t="s">
        <v>84</v>
      </c>
      <c r="H27" t="s">
        <v>84</v>
      </c>
      <c r="I27" t="s">
        <v>84</v>
      </c>
      <c r="J27" t="s">
        <v>84</v>
      </c>
      <c r="K27" t="s">
        <v>84</v>
      </c>
      <c r="L27" t="s">
        <v>84</v>
      </c>
      <c r="M27" t="s">
        <v>84</v>
      </c>
      <c r="N27" t="s">
        <v>84</v>
      </c>
      <c r="O27" t="s">
        <v>84</v>
      </c>
      <c r="P27" t="s">
        <v>84</v>
      </c>
      <c r="Q27" t="s">
        <v>84</v>
      </c>
    </row>
    <row r="28" spans="1:17" x14ac:dyDescent="0.35">
      <c r="A28" s="1" t="s">
        <v>20</v>
      </c>
      <c r="B28" t="s">
        <v>118</v>
      </c>
      <c r="C28" t="s">
        <v>118</v>
      </c>
      <c r="D28" t="s">
        <v>118</v>
      </c>
      <c r="E28" t="s">
        <v>118</v>
      </c>
      <c r="F28" t="s">
        <v>118</v>
      </c>
      <c r="G28" t="s">
        <v>118</v>
      </c>
      <c r="H28" t="s">
        <v>118</v>
      </c>
      <c r="I28" t="s">
        <v>118</v>
      </c>
      <c r="J28" t="s">
        <v>118</v>
      </c>
      <c r="K28" t="s">
        <v>118</v>
      </c>
      <c r="L28" t="s">
        <v>118</v>
      </c>
      <c r="M28" t="s">
        <v>118</v>
      </c>
      <c r="N28" t="s">
        <v>118</v>
      </c>
      <c r="O28" t="s">
        <v>118</v>
      </c>
      <c r="P28" t="s">
        <v>118</v>
      </c>
      <c r="Q28" t="s">
        <v>118</v>
      </c>
    </row>
    <row r="29" spans="1:17" x14ac:dyDescent="0.35">
      <c r="A29" s="1" t="s">
        <v>21</v>
      </c>
      <c r="B29" t="s">
        <v>2949</v>
      </c>
      <c r="C29" t="s">
        <v>118</v>
      </c>
      <c r="D29" t="s">
        <v>118</v>
      </c>
      <c r="E29" t="s">
        <v>118</v>
      </c>
      <c r="F29" t="s">
        <v>118</v>
      </c>
      <c r="G29" t="s">
        <v>118</v>
      </c>
      <c r="H29" t="s">
        <v>118</v>
      </c>
      <c r="I29" t="s">
        <v>118</v>
      </c>
      <c r="J29" t="s">
        <v>118</v>
      </c>
      <c r="K29" t="s">
        <v>118</v>
      </c>
      <c r="L29" t="s">
        <v>118</v>
      </c>
      <c r="M29" t="s">
        <v>118</v>
      </c>
      <c r="N29" t="s">
        <v>118</v>
      </c>
      <c r="O29" t="s">
        <v>118</v>
      </c>
      <c r="P29" t="s">
        <v>118</v>
      </c>
      <c r="Q29" t="s">
        <v>118</v>
      </c>
    </row>
    <row r="30" spans="1:17" x14ac:dyDescent="0.35">
      <c r="A30" s="1" t="s">
        <v>22</v>
      </c>
      <c r="B30" t="s">
        <v>143</v>
      </c>
      <c r="C30" t="s">
        <v>118</v>
      </c>
      <c r="D30" t="s">
        <v>118</v>
      </c>
      <c r="E30" t="s">
        <v>118</v>
      </c>
      <c r="F30" t="s">
        <v>118</v>
      </c>
      <c r="G30" t="s">
        <v>118</v>
      </c>
      <c r="H30" t="s">
        <v>118</v>
      </c>
      <c r="I30" t="s">
        <v>118</v>
      </c>
      <c r="J30" t="s">
        <v>118</v>
      </c>
      <c r="K30" t="s">
        <v>118</v>
      </c>
      <c r="L30" t="s">
        <v>118</v>
      </c>
      <c r="M30" t="s">
        <v>3104</v>
      </c>
      <c r="N30" t="s">
        <v>118</v>
      </c>
      <c r="O30" t="s">
        <v>118</v>
      </c>
      <c r="P30" t="s">
        <v>118</v>
      </c>
      <c r="Q30" t="s">
        <v>118</v>
      </c>
    </row>
    <row r="31" spans="1:17" x14ac:dyDescent="0.35">
      <c r="A31" t="s">
        <v>23</v>
      </c>
      <c r="B31" t="s">
        <v>2950</v>
      </c>
      <c r="C31" t="s">
        <v>208</v>
      </c>
      <c r="D31" t="s">
        <v>2313</v>
      </c>
      <c r="E31" t="s">
        <v>118</v>
      </c>
      <c r="F31" t="s">
        <v>118</v>
      </c>
      <c r="G31" t="s">
        <v>118</v>
      </c>
      <c r="H31" t="s">
        <v>3034</v>
      </c>
      <c r="I31" t="s">
        <v>118</v>
      </c>
      <c r="J31" t="s">
        <v>118</v>
      </c>
      <c r="K31" t="s">
        <v>118</v>
      </c>
      <c r="L31" t="s">
        <v>118</v>
      </c>
      <c r="M31" t="s">
        <v>118</v>
      </c>
      <c r="N31" t="s">
        <v>118</v>
      </c>
      <c r="O31" t="s">
        <v>118</v>
      </c>
      <c r="P31" t="s">
        <v>118</v>
      </c>
      <c r="Q31" t="s">
        <v>118</v>
      </c>
    </row>
    <row r="32" spans="1:17" x14ac:dyDescent="0.35">
      <c r="A32" t="s">
        <v>24</v>
      </c>
      <c r="B32" t="s">
        <v>1815</v>
      </c>
      <c r="C32" t="s">
        <v>2239</v>
      </c>
      <c r="D32" t="s">
        <v>1795</v>
      </c>
      <c r="E32" t="s">
        <v>1035</v>
      </c>
      <c r="F32" t="s">
        <v>246</v>
      </c>
      <c r="G32" t="s">
        <v>118</v>
      </c>
      <c r="H32" t="s">
        <v>118</v>
      </c>
      <c r="I32" t="s">
        <v>118</v>
      </c>
      <c r="J32" t="s">
        <v>223</v>
      </c>
      <c r="K32" t="s">
        <v>429</v>
      </c>
      <c r="L32" t="s">
        <v>208</v>
      </c>
      <c r="M32" t="s">
        <v>118</v>
      </c>
      <c r="N32" t="s">
        <v>118</v>
      </c>
      <c r="O32" t="s">
        <v>133</v>
      </c>
      <c r="P32" t="s">
        <v>118</v>
      </c>
      <c r="Q32" t="s">
        <v>118</v>
      </c>
    </row>
    <row r="33" spans="1:17" x14ac:dyDescent="0.35">
      <c r="A33" t="s">
        <v>25</v>
      </c>
      <c r="B33" t="s">
        <v>2951</v>
      </c>
      <c r="C33" t="s">
        <v>550</v>
      </c>
      <c r="D33" t="s">
        <v>118</v>
      </c>
      <c r="E33" t="s">
        <v>118</v>
      </c>
      <c r="F33" t="s">
        <v>118</v>
      </c>
      <c r="G33" t="s">
        <v>118</v>
      </c>
      <c r="H33" t="s">
        <v>118</v>
      </c>
      <c r="I33" t="s">
        <v>118</v>
      </c>
      <c r="J33" t="s">
        <v>118</v>
      </c>
      <c r="K33" t="s">
        <v>118</v>
      </c>
      <c r="L33" t="s">
        <v>118</v>
      </c>
      <c r="M33" t="s">
        <v>118</v>
      </c>
      <c r="N33" t="s">
        <v>118</v>
      </c>
      <c r="O33" t="s">
        <v>118</v>
      </c>
      <c r="P33" t="s">
        <v>118</v>
      </c>
      <c r="Q33" t="s">
        <v>118</v>
      </c>
    </row>
    <row r="34" spans="1:17" x14ac:dyDescent="0.35">
      <c r="A34" t="s">
        <v>26</v>
      </c>
      <c r="B34" t="s">
        <v>118</v>
      </c>
      <c r="C34" t="s">
        <v>118</v>
      </c>
      <c r="D34" t="s">
        <v>118</v>
      </c>
      <c r="E34" t="s">
        <v>118</v>
      </c>
      <c r="F34" t="s">
        <v>118</v>
      </c>
      <c r="G34" t="s">
        <v>118</v>
      </c>
      <c r="H34" t="s">
        <v>118</v>
      </c>
      <c r="I34" t="s">
        <v>118</v>
      </c>
      <c r="J34" t="s">
        <v>118</v>
      </c>
      <c r="K34" t="s">
        <v>118</v>
      </c>
      <c r="L34" t="s">
        <v>118</v>
      </c>
      <c r="M34" t="s">
        <v>118</v>
      </c>
      <c r="N34" t="s">
        <v>118</v>
      </c>
      <c r="O34" t="s">
        <v>118</v>
      </c>
      <c r="P34" t="s">
        <v>118</v>
      </c>
      <c r="Q34" t="s">
        <v>118</v>
      </c>
    </row>
    <row r="35" spans="1:17" x14ac:dyDescent="0.35">
      <c r="A35" t="s">
        <v>27</v>
      </c>
      <c r="B35" t="s">
        <v>84</v>
      </c>
      <c r="C35" t="s">
        <v>84</v>
      </c>
      <c r="D35" t="s">
        <v>84</v>
      </c>
      <c r="E35" t="s">
        <v>84</v>
      </c>
      <c r="F35" t="s">
        <v>84</v>
      </c>
      <c r="G35" t="s">
        <v>84</v>
      </c>
      <c r="H35" t="s">
        <v>84</v>
      </c>
      <c r="I35" t="s">
        <v>84</v>
      </c>
      <c r="J35" t="s">
        <v>84</v>
      </c>
      <c r="K35" t="s">
        <v>84</v>
      </c>
      <c r="L35" t="s">
        <v>84</v>
      </c>
      <c r="M35" t="s">
        <v>84</v>
      </c>
      <c r="N35" t="s">
        <v>84</v>
      </c>
      <c r="O35" t="s">
        <v>84</v>
      </c>
      <c r="P35" t="s">
        <v>84</v>
      </c>
      <c r="Q35" t="s">
        <v>84</v>
      </c>
    </row>
    <row r="36" spans="1:17" x14ac:dyDescent="0.35">
      <c r="A36" s="1" t="s">
        <v>28</v>
      </c>
      <c r="B36" t="s">
        <v>2952</v>
      </c>
      <c r="C36" t="s">
        <v>4140</v>
      </c>
      <c r="D36" t="s">
        <v>3275</v>
      </c>
      <c r="E36" t="s">
        <v>2998</v>
      </c>
      <c r="F36" t="s">
        <v>3293</v>
      </c>
      <c r="G36" t="s">
        <v>3018</v>
      </c>
      <c r="H36" t="s">
        <v>3035</v>
      </c>
      <c r="I36" t="s">
        <v>3571</v>
      </c>
      <c r="J36" t="s">
        <v>3053</v>
      </c>
      <c r="K36" t="s">
        <v>3175</v>
      </c>
      <c r="L36" t="s">
        <v>3072</v>
      </c>
      <c r="M36" t="s">
        <v>3105</v>
      </c>
      <c r="N36" t="s">
        <v>3087</v>
      </c>
      <c r="O36" t="s">
        <v>3122</v>
      </c>
      <c r="P36" t="s">
        <v>3138</v>
      </c>
      <c r="Q36" t="s">
        <v>3158</v>
      </c>
    </row>
    <row r="37" spans="1:17" x14ac:dyDescent="0.35">
      <c r="A37" s="1" t="s">
        <v>29</v>
      </c>
      <c r="B37" t="s">
        <v>2953</v>
      </c>
      <c r="C37" t="s">
        <v>4141</v>
      </c>
      <c r="D37" t="s">
        <v>3276</v>
      </c>
      <c r="E37" t="s">
        <v>2999</v>
      </c>
      <c r="F37" t="s">
        <v>3294</v>
      </c>
      <c r="G37" t="s">
        <v>3019</v>
      </c>
      <c r="H37" t="s">
        <v>3036</v>
      </c>
      <c r="I37" t="s">
        <v>3572</v>
      </c>
      <c r="J37" t="s">
        <v>3054</v>
      </c>
      <c r="K37" t="s">
        <v>3176</v>
      </c>
      <c r="L37" t="s">
        <v>3073</v>
      </c>
      <c r="M37" t="s">
        <v>3106</v>
      </c>
      <c r="N37" t="s">
        <v>2798</v>
      </c>
      <c r="O37" t="s">
        <v>3123</v>
      </c>
      <c r="P37" t="s">
        <v>3139</v>
      </c>
      <c r="Q37" t="s">
        <v>3159</v>
      </c>
    </row>
    <row r="38" spans="1:17" x14ac:dyDescent="0.35">
      <c r="A38" t="s">
        <v>30</v>
      </c>
      <c r="B38" t="s">
        <v>2954</v>
      </c>
      <c r="C38" t="s">
        <v>276</v>
      </c>
      <c r="D38" t="s">
        <v>3277</v>
      </c>
      <c r="E38" t="s">
        <v>3000</v>
      </c>
      <c r="F38" t="s">
        <v>3295</v>
      </c>
      <c r="G38" t="s">
        <v>1783</v>
      </c>
      <c r="H38" t="s">
        <v>2298</v>
      </c>
      <c r="I38" t="s">
        <v>3573</v>
      </c>
      <c r="J38" t="s">
        <v>3055</v>
      </c>
      <c r="K38" t="s">
        <v>3177</v>
      </c>
      <c r="L38" t="s">
        <v>2950</v>
      </c>
      <c r="M38" t="s">
        <v>3107</v>
      </c>
      <c r="N38" t="s">
        <v>1173</v>
      </c>
      <c r="O38" t="s">
        <v>3124</v>
      </c>
      <c r="P38" t="s">
        <v>3140</v>
      </c>
      <c r="Q38" t="s">
        <v>2974</v>
      </c>
    </row>
    <row r="39" spans="1:17" x14ac:dyDescent="0.35">
      <c r="A39" t="s">
        <v>31</v>
      </c>
      <c r="B39" t="s">
        <v>1983</v>
      </c>
      <c r="C39" t="s">
        <v>4142</v>
      </c>
      <c r="D39" t="s">
        <v>118</v>
      </c>
      <c r="E39" t="s">
        <v>288</v>
      </c>
      <c r="F39" t="s">
        <v>822</v>
      </c>
      <c r="G39" t="s">
        <v>118</v>
      </c>
      <c r="H39" t="s">
        <v>3037</v>
      </c>
      <c r="I39" t="s">
        <v>128</v>
      </c>
      <c r="J39" t="s">
        <v>849</v>
      </c>
      <c r="K39" t="s">
        <v>333</v>
      </c>
      <c r="L39" t="s">
        <v>217</v>
      </c>
      <c r="M39" t="s">
        <v>205</v>
      </c>
      <c r="N39" t="s">
        <v>118</v>
      </c>
      <c r="O39" t="s">
        <v>118</v>
      </c>
      <c r="P39" t="s">
        <v>1035</v>
      </c>
      <c r="Q39" t="s">
        <v>245</v>
      </c>
    </row>
    <row r="40" spans="1:17" x14ac:dyDescent="0.35">
      <c r="A40" s="1" t="s">
        <v>32</v>
      </c>
      <c r="B40" t="s">
        <v>2955</v>
      </c>
      <c r="C40" t="s">
        <v>4143</v>
      </c>
      <c r="D40" t="s">
        <v>3278</v>
      </c>
      <c r="E40" t="s">
        <v>3001</v>
      </c>
      <c r="F40" t="s">
        <v>3296</v>
      </c>
      <c r="G40" t="s">
        <v>3020</v>
      </c>
      <c r="H40" t="s">
        <v>3038</v>
      </c>
      <c r="I40" t="s">
        <v>3574</v>
      </c>
      <c r="J40" t="s">
        <v>3056</v>
      </c>
      <c r="K40" t="s">
        <v>3178</v>
      </c>
      <c r="L40" t="s">
        <v>3074</v>
      </c>
      <c r="M40" t="s">
        <v>3108</v>
      </c>
      <c r="N40" t="s">
        <v>3088</v>
      </c>
      <c r="O40" t="s">
        <v>3125</v>
      </c>
      <c r="P40" t="s">
        <v>3141</v>
      </c>
      <c r="Q40" t="s">
        <v>3160</v>
      </c>
    </row>
    <row r="41" spans="1:17" x14ac:dyDescent="0.35">
      <c r="A41" s="1" t="s">
        <v>33</v>
      </c>
      <c r="B41" t="s">
        <v>923</v>
      </c>
      <c r="C41" t="s">
        <v>158</v>
      </c>
      <c r="D41" t="s">
        <v>131</v>
      </c>
      <c r="E41" t="s">
        <v>170</v>
      </c>
      <c r="F41" t="s">
        <v>131</v>
      </c>
      <c r="G41" t="s">
        <v>118</v>
      </c>
      <c r="H41" t="s">
        <v>170</v>
      </c>
      <c r="I41" t="s">
        <v>135</v>
      </c>
      <c r="J41" t="s">
        <v>135</v>
      </c>
      <c r="K41" t="s">
        <v>170</v>
      </c>
      <c r="L41" t="s">
        <v>135</v>
      </c>
      <c r="M41" t="s">
        <v>135</v>
      </c>
      <c r="N41" t="s">
        <v>118</v>
      </c>
      <c r="O41" t="s">
        <v>131</v>
      </c>
      <c r="P41" t="s">
        <v>135</v>
      </c>
      <c r="Q41" t="s">
        <v>190</v>
      </c>
    </row>
    <row r="42" spans="1:17" x14ac:dyDescent="0.35">
      <c r="A42" s="1" t="s">
        <v>34</v>
      </c>
      <c r="B42" t="s">
        <v>1181</v>
      </c>
      <c r="C42" t="s">
        <v>145</v>
      </c>
      <c r="D42" t="s">
        <v>583</v>
      </c>
      <c r="E42" t="s">
        <v>446</v>
      </c>
      <c r="F42" t="s">
        <v>247</v>
      </c>
      <c r="G42" t="s">
        <v>1406</v>
      </c>
      <c r="H42" t="s">
        <v>2082</v>
      </c>
      <c r="I42" t="s">
        <v>144</v>
      </c>
      <c r="J42" t="s">
        <v>583</v>
      </c>
      <c r="K42" t="s">
        <v>403</v>
      </c>
      <c r="L42" t="s">
        <v>583</v>
      </c>
      <c r="M42" t="s">
        <v>306</v>
      </c>
      <c r="N42" t="s">
        <v>3089</v>
      </c>
      <c r="O42" t="s">
        <v>1406</v>
      </c>
      <c r="P42" t="s">
        <v>210</v>
      </c>
      <c r="Q42" t="s">
        <v>306</v>
      </c>
    </row>
    <row r="43" spans="1:17" x14ac:dyDescent="0.35">
      <c r="A43" t="s">
        <v>35</v>
      </c>
      <c r="B43" t="s">
        <v>419</v>
      </c>
      <c r="C43" t="s">
        <v>651</v>
      </c>
      <c r="D43" t="s">
        <v>1086</v>
      </c>
      <c r="E43" t="s">
        <v>419</v>
      </c>
      <c r="F43" t="s">
        <v>226</v>
      </c>
      <c r="G43" t="s">
        <v>3021</v>
      </c>
      <c r="H43" t="s">
        <v>832</v>
      </c>
      <c r="I43" t="s">
        <v>256</v>
      </c>
      <c r="J43" t="s">
        <v>198</v>
      </c>
      <c r="K43" t="s">
        <v>346</v>
      </c>
      <c r="L43" t="s">
        <v>446</v>
      </c>
      <c r="M43" t="s">
        <v>125</v>
      </c>
      <c r="N43" t="s">
        <v>194</v>
      </c>
      <c r="O43" t="s">
        <v>419</v>
      </c>
      <c r="P43" t="s">
        <v>194</v>
      </c>
      <c r="Q43" t="s">
        <v>194</v>
      </c>
    </row>
    <row r="44" spans="1:17" x14ac:dyDescent="0.35">
      <c r="A44" t="s">
        <v>36</v>
      </c>
      <c r="B44" t="s">
        <v>2558</v>
      </c>
      <c r="C44" t="s">
        <v>329</v>
      </c>
      <c r="D44" t="s">
        <v>499</v>
      </c>
      <c r="E44" t="s">
        <v>1449</v>
      </c>
      <c r="F44" t="s">
        <v>763</v>
      </c>
      <c r="G44" t="s">
        <v>992</v>
      </c>
      <c r="H44" t="s">
        <v>348</v>
      </c>
      <c r="I44" t="s">
        <v>3575</v>
      </c>
      <c r="J44" t="s">
        <v>2330</v>
      </c>
      <c r="K44" t="s">
        <v>987</v>
      </c>
      <c r="L44" t="s">
        <v>481</v>
      </c>
      <c r="M44" t="s">
        <v>1416</v>
      </c>
      <c r="N44" t="s">
        <v>3070</v>
      </c>
      <c r="O44" t="s">
        <v>2218</v>
      </c>
      <c r="P44" t="s">
        <v>153</v>
      </c>
      <c r="Q44" t="s">
        <v>1000</v>
      </c>
    </row>
    <row r="45" spans="1:17" x14ac:dyDescent="0.35">
      <c r="A45" t="s">
        <v>37</v>
      </c>
      <c r="B45" t="s">
        <v>84</v>
      </c>
      <c r="C45" t="s">
        <v>84</v>
      </c>
      <c r="D45" t="s">
        <v>84</v>
      </c>
      <c r="E45" t="s">
        <v>84</v>
      </c>
      <c r="F45" t="s">
        <v>84</v>
      </c>
      <c r="G45" t="s">
        <v>84</v>
      </c>
      <c r="H45" t="s">
        <v>84</v>
      </c>
      <c r="I45" t="s">
        <v>84</v>
      </c>
      <c r="J45" t="s">
        <v>84</v>
      </c>
      <c r="K45" t="s">
        <v>84</v>
      </c>
      <c r="L45" t="s">
        <v>84</v>
      </c>
      <c r="M45" t="s">
        <v>84</v>
      </c>
      <c r="N45" t="s">
        <v>84</v>
      </c>
      <c r="O45" t="s">
        <v>84</v>
      </c>
      <c r="P45" t="s">
        <v>84</v>
      </c>
      <c r="Q45" t="s">
        <v>84</v>
      </c>
    </row>
    <row r="46" spans="1:17" x14ac:dyDescent="0.35">
      <c r="A46" s="1" t="s">
        <v>38</v>
      </c>
      <c r="B46" t="s">
        <v>2956</v>
      </c>
      <c r="C46" t="s">
        <v>4144</v>
      </c>
      <c r="D46" t="s">
        <v>3279</v>
      </c>
      <c r="E46" t="s">
        <v>3002</v>
      </c>
      <c r="F46" t="s">
        <v>3297</v>
      </c>
      <c r="G46" t="s">
        <v>3022</v>
      </c>
      <c r="H46" t="s">
        <v>3039</v>
      </c>
      <c r="I46" t="s">
        <v>3576</v>
      </c>
      <c r="J46" t="s">
        <v>3057</v>
      </c>
      <c r="K46" t="s">
        <v>880</v>
      </c>
      <c r="L46" t="s">
        <v>3075</v>
      </c>
      <c r="M46" t="s">
        <v>3109</v>
      </c>
      <c r="N46" t="s">
        <v>3090</v>
      </c>
      <c r="O46" t="s">
        <v>3126</v>
      </c>
      <c r="P46" t="s">
        <v>3142</v>
      </c>
      <c r="Q46" t="s">
        <v>3161</v>
      </c>
    </row>
    <row r="47" spans="1:17" x14ac:dyDescent="0.35">
      <c r="A47" s="1" t="s">
        <v>39</v>
      </c>
      <c r="B47" t="s">
        <v>927</v>
      </c>
      <c r="C47" t="s">
        <v>4145</v>
      </c>
      <c r="D47" t="s">
        <v>2692</v>
      </c>
      <c r="E47" t="s">
        <v>2793</v>
      </c>
      <c r="F47" t="s">
        <v>3298</v>
      </c>
      <c r="G47" t="s">
        <v>183</v>
      </c>
      <c r="H47" t="s">
        <v>3040</v>
      </c>
      <c r="I47" t="s">
        <v>204</v>
      </c>
      <c r="J47" t="s">
        <v>3058</v>
      </c>
      <c r="K47" t="s">
        <v>3179</v>
      </c>
      <c r="L47" t="s">
        <v>2901</v>
      </c>
      <c r="M47" t="s">
        <v>548</v>
      </c>
      <c r="N47" t="s">
        <v>3091</v>
      </c>
      <c r="O47" t="s">
        <v>2535</v>
      </c>
      <c r="P47" t="s">
        <v>669</v>
      </c>
      <c r="Q47" t="s">
        <v>3162</v>
      </c>
    </row>
    <row r="48" spans="1:17" x14ac:dyDescent="0.35">
      <c r="A48" t="s">
        <v>40</v>
      </c>
      <c r="B48" t="s">
        <v>847</v>
      </c>
      <c r="C48" t="s">
        <v>3247</v>
      </c>
      <c r="D48" t="s">
        <v>2164</v>
      </c>
      <c r="E48" t="s">
        <v>951</v>
      </c>
      <c r="F48" t="s">
        <v>656</v>
      </c>
      <c r="G48" t="s">
        <v>680</v>
      </c>
      <c r="H48" t="s">
        <v>1772</v>
      </c>
      <c r="I48" t="s">
        <v>736</v>
      </c>
      <c r="J48" t="s">
        <v>656</v>
      </c>
      <c r="K48" t="s">
        <v>1308</v>
      </c>
      <c r="L48" t="s">
        <v>951</v>
      </c>
      <c r="M48" t="s">
        <v>201</v>
      </c>
      <c r="N48" t="s">
        <v>829</v>
      </c>
      <c r="O48" t="s">
        <v>2488</v>
      </c>
      <c r="P48" t="s">
        <v>847</v>
      </c>
      <c r="Q48" t="s">
        <v>2030</v>
      </c>
    </row>
    <row r="49" spans="1:17" x14ac:dyDescent="0.35">
      <c r="A49" t="s">
        <v>41</v>
      </c>
      <c r="B49" t="s">
        <v>2957</v>
      </c>
      <c r="C49" t="s">
        <v>4146</v>
      </c>
      <c r="D49" t="s">
        <v>3280</v>
      </c>
      <c r="E49" t="s">
        <v>3003</v>
      </c>
      <c r="F49" t="s">
        <v>3299</v>
      </c>
      <c r="G49" t="s">
        <v>3023</v>
      </c>
      <c r="H49" t="s">
        <v>3041</v>
      </c>
      <c r="I49" t="s">
        <v>3577</v>
      </c>
      <c r="J49" t="s">
        <v>3059</v>
      </c>
      <c r="K49" t="s">
        <v>3180</v>
      </c>
      <c r="L49" t="s">
        <v>3076</v>
      </c>
      <c r="M49" t="s">
        <v>3110</v>
      </c>
      <c r="N49" t="s">
        <v>3092</v>
      </c>
      <c r="O49" t="s">
        <v>3127</v>
      </c>
      <c r="P49" t="s">
        <v>3143</v>
      </c>
      <c r="Q49" t="s">
        <v>3163</v>
      </c>
    </row>
    <row r="50" spans="1:17" x14ac:dyDescent="0.35">
      <c r="A50" t="s">
        <v>42</v>
      </c>
      <c r="B50" t="s">
        <v>2958</v>
      </c>
      <c r="C50" t="s">
        <v>4147</v>
      </c>
      <c r="D50" t="s">
        <v>118</v>
      </c>
      <c r="E50" t="s">
        <v>118</v>
      </c>
      <c r="F50" t="s">
        <v>118</v>
      </c>
      <c r="G50" t="s">
        <v>118</v>
      </c>
      <c r="H50" t="s">
        <v>1436</v>
      </c>
      <c r="I50" t="s">
        <v>118</v>
      </c>
      <c r="J50" t="s">
        <v>118</v>
      </c>
      <c r="K50" t="s">
        <v>118</v>
      </c>
      <c r="L50" t="s">
        <v>118</v>
      </c>
      <c r="M50" t="s">
        <v>118</v>
      </c>
      <c r="N50" t="s">
        <v>118</v>
      </c>
      <c r="O50" t="s">
        <v>118</v>
      </c>
      <c r="P50" t="s">
        <v>118</v>
      </c>
      <c r="Q50" t="s">
        <v>118</v>
      </c>
    </row>
    <row r="51" spans="1:17" x14ac:dyDescent="0.35">
      <c r="A51" t="s">
        <v>43</v>
      </c>
      <c r="B51" t="s">
        <v>84</v>
      </c>
      <c r="C51" t="s">
        <v>84</v>
      </c>
      <c r="D51" t="s">
        <v>84</v>
      </c>
      <c r="E51" t="s">
        <v>84</v>
      </c>
      <c r="F51" t="s">
        <v>84</v>
      </c>
      <c r="G51" t="s">
        <v>84</v>
      </c>
      <c r="H51" t="s">
        <v>84</v>
      </c>
      <c r="I51" t="s">
        <v>84</v>
      </c>
      <c r="J51" t="s">
        <v>84</v>
      </c>
      <c r="K51" t="s">
        <v>84</v>
      </c>
      <c r="L51" t="s">
        <v>84</v>
      </c>
      <c r="M51" t="s">
        <v>84</v>
      </c>
      <c r="N51" t="s">
        <v>84</v>
      </c>
      <c r="O51" t="s">
        <v>84</v>
      </c>
      <c r="P51" t="s">
        <v>84</v>
      </c>
      <c r="Q51" t="s">
        <v>84</v>
      </c>
    </row>
    <row r="52" spans="1:17" x14ac:dyDescent="0.35">
      <c r="A52" t="s">
        <v>44</v>
      </c>
      <c r="B52" t="s">
        <v>2959</v>
      </c>
      <c r="C52" t="s">
        <v>2983</v>
      </c>
      <c r="D52" t="s">
        <v>3281</v>
      </c>
      <c r="E52" t="s">
        <v>3004</v>
      </c>
      <c r="F52" t="s">
        <v>3015</v>
      </c>
      <c r="G52" t="s">
        <v>3024</v>
      </c>
      <c r="H52" t="s">
        <v>3042</v>
      </c>
      <c r="I52" t="s">
        <v>630</v>
      </c>
      <c r="J52" t="s">
        <v>3060</v>
      </c>
      <c r="K52" t="s">
        <v>3181</v>
      </c>
      <c r="L52" t="s">
        <v>3077</v>
      </c>
      <c r="M52" t="s">
        <v>3111</v>
      </c>
      <c r="N52" t="s">
        <v>3093</v>
      </c>
      <c r="O52" t="s">
        <v>2441</v>
      </c>
      <c r="P52" t="s">
        <v>1830</v>
      </c>
      <c r="Q52" t="s">
        <v>3164</v>
      </c>
    </row>
    <row r="53" spans="1:17" x14ac:dyDescent="0.35">
      <c r="A53" t="s">
        <v>45</v>
      </c>
      <c r="B53" t="s">
        <v>2960</v>
      </c>
      <c r="C53" t="s">
        <v>2984</v>
      </c>
      <c r="D53" t="s">
        <v>3282</v>
      </c>
      <c r="E53" t="s">
        <v>3005</v>
      </c>
      <c r="F53" t="s">
        <v>3300</v>
      </c>
      <c r="G53" t="s">
        <v>3025</v>
      </c>
      <c r="H53" t="s">
        <v>3043</v>
      </c>
      <c r="I53" t="s">
        <v>3578</v>
      </c>
      <c r="J53" t="s">
        <v>3061</v>
      </c>
      <c r="K53" t="s">
        <v>3182</v>
      </c>
      <c r="L53" t="s">
        <v>3078</v>
      </c>
      <c r="M53" t="s">
        <v>3112</v>
      </c>
      <c r="N53" t="s">
        <v>3094</v>
      </c>
      <c r="O53" t="s">
        <v>3128</v>
      </c>
      <c r="P53" t="s">
        <v>3144</v>
      </c>
      <c r="Q53" t="s">
        <v>3165</v>
      </c>
    </row>
    <row r="54" spans="1:17" x14ac:dyDescent="0.35">
      <c r="A54" t="s">
        <v>46</v>
      </c>
      <c r="B54" t="s">
        <v>2961</v>
      </c>
      <c r="C54" t="s">
        <v>4148</v>
      </c>
      <c r="D54" t="s">
        <v>3283</v>
      </c>
      <c r="E54" t="s">
        <v>3006</v>
      </c>
      <c r="F54" t="s">
        <v>3301</v>
      </c>
      <c r="G54" t="s">
        <v>3026</v>
      </c>
      <c r="H54" t="s">
        <v>3044</v>
      </c>
      <c r="I54" t="s">
        <v>3579</v>
      </c>
      <c r="J54" t="s">
        <v>852</v>
      </c>
      <c r="K54" t="s">
        <v>3183</v>
      </c>
      <c r="L54" t="s">
        <v>1045</v>
      </c>
      <c r="M54" t="s">
        <v>3113</v>
      </c>
      <c r="N54" t="s">
        <v>3095</v>
      </c>
      <c r="O54" t="s">
        <v>3129</v>
      </c>
      <c r="P54" t="s">
        <v>3145</v>
      </c>
      <c r="Q54" t="s">
        <v>3166</v>
      </c>
    </row>
    <row r="55" spans="1:17" x14ac:dyDescent="0.35">
      <c r="A55" t="s">
        <v>47</v>
      </c>
      <c r="B55" t="s">
        <v>2962</v>
      </c>
      <c r="C55" t="s">
        <v>2985</v>
      </c>
      <c r="D55" t="s">
        <v>3284</v>
      </c>
      <c r="E55" t="s">
        <v>3007</v>
      </c>
      <c r="F55" t="s">
        <v>3302</v>
      </c>
      <c r="G55" t="s">
        <v>3027</v>
      </c>
      <c r="H55" t="s">
        <v>3045</v>
      </c>
      <c r="I55" t="s">
        <v>3580</v>
      </c>
      <c r="J55" t="s">
        <v>3062</v>
      </c>
      <c r="K55" t="s">
        <v>1646</v>
      </c>
      <c r="L55" t="s">
        <v>3079</v>
      </c>
      <c r="M55" t="s">
        <v>3114</v>
      </c>
      <c r="N55" t="s">
        <v>3096</v>
      </c>
      <c r="O55" t="s">
        <v>3130</v>
      </c>
      <c r="P55" t="s">
        <v>3146</v>
      </c>
      <c r="Q55" t="s">
        <v>3167</v>
      </c>
    </row>
    <row r="56" spans="1:17" x14ac:dyDescent="0.35">
      <c r="A56" s="2" t="s">
        <v>48</v>
      </c>
      <c r="B56" t="s">
        <v>2952</v>
      </c>
      <c r="C56" t="s">
        <v>4140</v>
      </c>
      <c r="D56" t="s">
        <v>3275</v>
      </c>
      <c r="E56" t="s">
        <v>2998</v>
      </c>
      <c r="F56" t="s">
        <v>3293</v>
      </c>
      <c r="G56" t="s">
        <v>3018</v>
      </c>
      <c r="H56" t="s">
        <v>3035</v>
      </c>
      <c r="I56" t="s">
        <v>3571</v>
      </c>
      <c r="J56" t="s">
        <v>3053</v>
      </c>
      <c r="K56" t="s">
        <v>3175</v>
      </c>
      <c r="L56" t="s">
        <v>3072</v>
      </c>
      <c r="M56" t="s">
        <v>3105</v>
      </c>
      <c r="N56" t="s">
        <v>3087</v>
      </c>
      <c r="O56" t="s">
        <v>3122</v>
      </c>
      <c r="P56" t="s">
        <v>3138</v>
      </c>
      <c r="Q56" t="s">
        <v>3158</v>
      </c>
    </row>
    <row r="57" spans="1:17" x14ac:dyDescent="0.35">
      <c r="A57" t="s">
        <v>49</v>
      </c>
      <c r="B57" t="s">
        <v>2963</v>
      </c>
      <c r="C57" t="s">
        <v>2986</v>
      </c>
      <c r="D57" t="s">
        <v>839</v>
      </c>
      <c r="E57" t="s">
        <v>1758</v>
      </c>
      <c r="F57" t="s">
        <v>872</v>
      </c>
      <c r="G57" t="s">
        <v>1875</v>
      </c>
      <c r="H57" t="s">
        <v>2389</v>
      </c>
      <c r="I57" t="s">
        <v>197</v>
      </c>
      <c r="J57" t="s">
        <v>1657</v>
      </c>
      <c r="K57" t="s">
        <v>2244</v>
      </c>
      <c r="L57" t="s">
        <v>3080</v>
      </c>
      <c r="M57" t="s">
        <v>195</v>
      </c>
      <c r="N57" t="s">
        <v>193</v>
      </c>
      <c r="O57" t="s">
        <v>2218</v>
      </c>
      <c r="P57" t="s">
        <v>245</v>
      </c>
      <c r="Q57" t="s">
        <v>987</v>
      </c>
    </row>
    <row r="58" spans="1:17" x14ac:dyDescent="0.35">
      <c r="A58" t="s">
        <v>50</v>
      </c>
      <c r="B58" t="s">
        <v>710</v>
      </c>
      <c r="C58" t="s">
        <v>835</v>
      </c>
      <c r="D58" t="s">
        <v>1636</v>
      </c>
      <c r="E58" t="s">
        <v>2780</v>
      </c>
      <c r="F58" t="s">
        <v>3286</v>
      </c>
      <c r="G58" t="s">
        <v>204</v>
      </c>
      <c r="H58" t="s">
        <v>1232</v>
      </c>
      <c r="I58" t="s">
        <v>821</v>
      </c>
      <c r="J58" t="s">
        <v>830</v>
      </c>
      <c r="K58" t="s">
        <v>204</v>
      </c>
      <c r="L58" t="s">
        <v>1642</v>
      </c>
      <c r="M58" t="s">
        <v>3016</v>
      </c>
      <c r="N58" t="s">
        <v>139</v>
      </c>
      <c r="O58" t="s">
        <v>881</v>
      </c>
      <c r="P58" t="s">
        <v>3147</v>
      </c>
      <c r="Q58" t="s">
        <v>333</v>
      </c>
    </row>
    <row r="59" spans="1:17" x14ac:dyDescent="0.35">
      <c r="A59" t="s">
        <v>51</v>
      </c>
      <c r="B59" t="s">
        <v>1360</v>
      </c>
      <c r="C59" t="s">
        <v>1228</v>
      </c>
      <c r="D59" t="s">
        <v>3285</v>
      </c>
      <c r="E59" t="s">
        <v>2200</v>
      </c>
      <c r="F59" t="s">
        <v>1436</v>
      </c>
      <c r="G59" t="s">
        <v>1712</v>
      </c>
      <c r="H59" t="s">
        <v>774</v>
      </c>
      <c r="I59" t="s">
        <v>1436</v>
      </c>
      <c r="J59" t="s">
        <v>312</v>
      </c>
      <c r="K59" t="s">
        <v>117</v>
      </c>
      <c r="L59" t="s">
        <v>595</v>
      </c>
      <c r="M59" t="s">
        <v>1094</v>
      </c>
      <c r="N59" t="s">
        <v>2181</v>
      </c>
      <c r="O59" t="s">
        <v>1605</v>
      </c>
      <c r="P59" t="s">
        <v>255</v>
      </c>
      <c r="Q59" t="s">
        <v>881</v>
      </c>
    </row>
    <row r="60" spans="1:17" x14ac:dyDescent="0.35">
      <c r="A60" t="s">
        <v>52</v>
      </c>
      <c r="B60" t="s">
        <v>2964</v>
      </c>
      <c r="C60" t="s">
        <v>1069</v>
      </c>
      <c r="D60" t="s">
        <v>3286</v>
      </c>
      <c r="E60" t="s">
        <v>3008</v>
      </c>
      <c r="F60" t="s">
        <v>835</v>
      </c>
      <c r="G60" t="s">
        <v>710</v>
      </c>
      <c r="H60" t="s">
        <v>830</v>
      </c>
      <c r="I60" t="s">
        <v>304</v>
      </c>
      <c r="J60" t="s">
        <v>194</v>
      </c>
      <c r="K60" t="s">
        <v>2085</v>
      </c>
      <c r="L60" t="s">
        <v>614</v>
      </c>
      <c r="M60" t="s">
        <v>2922</v>
      </c>
      <c r="N60" t="s">
        <v>763</v>
      </c>
      <c r="O60" t="s">
        <v>986</v>
      </c>
      <c r="P60" t="s">
        <v>194</v>
      </c>
      <c r="Q60" t="s">
        <v>194</v>
      </c>
    </row>
    <row r="61" spans="1:17" x14ac:dyDescent="0.35">
      <c r="A61" s="1" t="s">
        <v>53</v>
      </c>
      <c r="B61" t="s">
        <v>1150</v>
      </c>
      <c r="C61" t="s">
        <v>1875</v>
      </c>
      <c r="D61" t="s">
        <v>512</v>
      </c>
      <c r="E61" t="s">
        <v>358</v>
      </c>
      <c r="F61" t="s">
        <v>277</v>
      </c>
      <c r="G61" t="s">
        <v>1807</v>
      </c>
      <c r="H61" t="s">
        <v>431</v>
      </c>
      <c r="I61" t="s">
        <v>358</v>
      </c>
      <c r="J61" t="s">
        <v>2181</v>
      </c>
      <c r="K61" t="s">
        <v>1605</v>
      </c>
      <c r="L61" t="s">
        <v>395</v>
      </c>
      <c r="M61" t="s">
        <v>635</v>
      </c>
      <c r="N61" t="s">
        <v>126</v>
      </c>
      <c r="O61" t="s">
        <v>1094</v>
      </c>
      <c r="P61" t="s">
        <v>3148</v>
      </c>
      <c r="Q61" t="s">
        <v>414</v>
      </c>
    </row>
    <row r="62" spans="1:17" x14ac:dyDescent="0.35">
      <c r="A62" t="s">
        <v>54</v>
      </c>
      <c r="B62" t="s">
        <v>2965</v>
      </c>
      <c r="C62" t="s">
        <v>2987</v>
      </c>
      <c r="D62" t="s">
        <v>3287</v>
      </c>
      <c r="E62" t="s">
        <v>3009</v>
      </c>
      <c r="F62" t="s">
        <v>3017</v>
      </c>
      <c r="G62" t="s">
        <v>3028</v>
      </c>
      <c r="H62" t="s">
        <v>3046</v>
      </c>
      <c r="I62" t="s">
        <v>3581</v>
      </c>
      <c r="J62" t="s">
        <v>3063</v>
      </c>
      <c r="K62" t="s">
        <v>3184</v>
      </c>
      <c r="L62" t="s">
        <v>3081</v>
      </c>
      <c r="M62" t="s">
        <v>3115</v>
      </c>
      <c r="N62" t="s">
        <v>3097</v>
      </c>
      <c r="O62" t="s">
        <v>3131</v>
      </c>
      <c r="P62" t="s">
        <v>3149</v>
      </c>
      <c r="Q62" t="s">
        <v>3168</v>
      </c>
    </row>
    <row r="63" spans="1:17" x14ac:dyDescent="0.35">
      <c r="A63" t="s">
        <v>55</v>
      </c>
      <c r="B63" t="s">
        <v>2966</v>
      </c>
      <c r="C63" t="s">
        <v>2988</v>
      </c>
      <c r="D63" t="s">
        <v>3288</v>
      </c>
      <c r="E63" t="s">
        <v>3010</v>
      </c>
      <c r="F63" t="s">
        <v>3303</v>
      </c>
      <c r="G63" t="s">
        <v>3029</v>
      </c>
      <c r="H63" t="s">
        <v>3047</v>
      </c>
      <c r="I63" t="s">
        <v>3582</v>
      </c>
      <c r="J63" t="s">
        <v>3064</v>
      </c>
      <c r="K63" t="s">
        <v>3185</v>
      </c>
      <c r="L63" t="s">
        <v>3082</v>
      </c>
      <c r="M63" t="s">
        <v>3116</v>
      </c>
      <c r="N63" t="s">
        <v>3098</v>
      </c>
      <c r="O63" t="s">
        <v>3132</v>
      </c>
      <c r="P63" t="s">
        <v>3150</v>
      </c>
      <c r="Q63" t="s">
        <v>3169</v>
      </c>
    </row>
    <row r="64" spans="1:17" x14ac:dyDescent="0.35">
      <c r="A64" t="s">
        <v>56</v>
      </c>
      <c r="B64" t="s">
        <v>2967</v>
      </c>
      <c r="C64" t="s">
        <v>4149</v>
      </c>
      <c r="D64" t="s">
        <v>3289</v>
      </c>
      <c r="E64" t="s">
        <v>3011</v>
      </c>
      <c r="F64" t="s">
        <v>3304</v>
      </c>
      <c r="G64" t="s">
        <v>3030</v>
      </c>
      <c r="H64" t="s">
        <v>3048</v>
      </c>
      <c r="I64" t="s">
        <v>3583</v>
      </c>
      <c r="J64" t="s">
        <v>3065</v>
      </c>
      <c r="K64" t="s">
        <v>3186</v>
      </c>
      <c r="L64" t="s">
        <v>3083</v>
      </c>
      <c r="M64" t="s">
        <v>3117</v>
      </c>
      <c r="N64" t="s">
        <v>3099</v>
      </c>
      <c r="O64" t="s">
        <v>3133</v>
      </c>
      <c r="P64" t="s">
        <v>3151</v>
      </c>
      <c r="Q64" t="s">
        <v>3170</v>
      </c>
    </row>
    <row r="65" spans="1:17" x14ac:dyDescent="0.35">
      <c r="A65" t="s">
        <v>57</v>
      </c>
      <c r="B65" t="s">
        <v>2968</v>
      </c>
      <c r="C65" t="s">
        <v>2989</v>
      </c>
      <c r="D65" t="s">
        <v>3290</v>
      </c>
      <c r="E65" t="s">
        <v>3012</v>
      </c>
      <c r="F65" t="s">
        <v>3305</v>
      </c>
      <c r="G65" t="s">
        <v>3031</v>
      </c>
      <c r="H65" t="s">
        <v>3049</v>
      </c>
      <c r="I65" t="s">
        <v>3584</v>
      </c>
      <c r="J65" t="s">
        <v>3066</v>
      </c>
      <c r="K65" t="s">
        <v>3187</v>
      </c>
      <c r="L65" t="s">
        <v>3084</v>
      </c>
      <c r="M65" t="s">
        <v>3118</v>
      </c>
      <c r="N65" t="s">
        <v>3100</v>
      </c>
      <c r="O65" t="s">
        <v>3134</v>
      </c>
      <c r="P65" t="s">
        <v>3152</v>
      </c>
      <c r="Q65" t="s">
        <v>3171</v>
      </c>
    </row>
    <row r="66" spans="1:17" x14ac:dyDescent="0.35">
      <c r="A66" t="s">
        <v>58</v>
      </c>
      <c r="B66" t="s">
        <v>2955</v>
      </c>
      <c r="C66" t="s">
        <v>4143</v>
      </c>
      <c r="D66" t="s">
        <v>3278</v>
      </c>
      <c r="E66" t="s">
        <v>3001</v>
      </c>
      <c r="F66" t="s">
        <v>3296</v>
      </c>
      <c r="G66" t="s">
        <v>3020</v>
      </c>
      <c r="H66" t="s">
        <v>3038</v>
      </c>
      <c r="I66" t="s">
        <v>3574</v>
      </c>
      <c r="J66" t="s">
        <v>3056</v>
      </c>
      <c r="K66" t="s">
        <v>3178</v>
      </c>
      <c r="L66" t="s">
        <v>3074</v>
      </c>
      <c r="M66" t="s">
        <v>3108</v>
      </c>
      <c r="N66" t="s">
        <v>3088</v>
      </c>
      <c r="O66" t="s">
        <v>3125</v>
      </c>
      <c r="P66" t="s">
        <v>3141</v>
      </c>
      <c r="Q66" t="s">
        <v>3160</v>
      </c>
    </row>
    <row r="67" spans="1:17" x14ac:dyDescent="0.35">
      <c r="A67" t="s">
        <v>59</v>
      </c>
      <c r="B67" t="s">
        <v>2969</v>
      </c>
      <c r="C67" t="s">
        <v>219</v>
      </c>
      <c r="D67" t="s">
        <v>118</v>
      </c>
      <c r="E67" t="s">
        <v>118</v>
      </c>
      <c r="F67" t="s">
        <v>118</v>
      </c>
      <c r="G67" t="s">
        <v>118</v>
      </c>
      <c r="H67" t="s">
        <v>118</v>
      </c>
      <c r="I67" t="s">
        <v>118</v>
      </c>
      <c r="J67" t="s">
        <v>118</v>
      </c>
      <c r="K67" t="s">
        <v>118</v>
      </c>
      <c r="L67" t="s">
        <v>118</v>
      </c>
      <c r="M67" t="s">
        <v>118</v>
      </c>
      <c r="N67" t="s">
        <v>118</v>
      </c>
      <c r="O67" t="s">
        <v>118</v>
      </c>
      <c r="P67" t="s">
        <v>118</v>
      </c>
      <c r="Q67" t="s">
        <v>118</v>
      </c>
    </row>
    <row r="68" spans="1:17" x14ac:dyDescent="0.35">
      <c r="A68" t="s">
        <v>60</v>
      </c>
      <c r="B68" t="s">
        <v>2970</v>
      </c>
      <c r="C68" t="s">
        <v>1795</v>
      </c>
      <c r="D68" t="s">
        <v>118</v>
      </c>
      <c r="E68" t="s">
        <v>118</v>
      </c>
      <c r="F68" t="s">
        <v>118</v>
      </c>
      <c r="G68" t="s">
        <v>118</v>
      </c>
      <c r="H68" t="s">
        <v>118</v>
      </c>
      <c r="I68" t="s">
        <v>118</v>
      </c>
      <c r="J68" t="s">
        <v>118</v>
      </c>
      <c r="K68" t="s">
        <v>118</v>
      </c>
      <c r="L68" t="s">
        <v>118</v>
      </c>
      <c r="M68" t="s">
        <v>118</v>
      </c>
      <c r="N68" t="s">
        <v>118</v>
      </c>
      <c r="O68" t="s">
        <v>118</v>
      </c>
      <c r="P68" t="s">
        <v>118</v>
      </c>
      <c r="Q68" t="s">
        <v>118</v>
      </c>
    </row>
    <row r="69" spans="1:17" x14ac:dyDescent="0.35">
      <c r="A69" t="s">
        <v>61</v>
      </c>
      <c r="B69" t="s">
        <v>2971</v>
      </c>
      <c r="C69" t="s">
        <v>2990</v>
      </c>
      <c r="D69" t="s">
        <v>118</v>
      </c>
      <c r="E69" t="s">
        <v>118</v>
      </c>
      <c r="F69" t="s">
        <v>118</v>
      </c>
      <c r="G69" t="s">
        <v>118</v>
      </c>
      <c r="H69" t="s">
        <v>118</v>
      </c>
      <c r="I69" t="s">
        <v>118</v>
      </c>
      <c r="J69" t="s">
        <v>118</v>
      </c>
      <c r="K69" t="s">
        <v>118</v>
      </c>
      <c r="L69" t="s">
        <v>118</v>
      </c>
      <c r="M69" t="s">
        <v>118</v>
      </c>
      <c r="N69" t="s">
        <v>118</v>
      </c>
      <c r="O69" t="s">
        <v>118</v>
      </c>
      <c r="P69" t="s">
        <v>118</v>
      </c>
      <c r="Q69" t="s">
        <v>118</v>
      </c>
    </row>
    <row r="70" spans="1:17" x14ac:dyDescent="0.35">
      <c r="A70" t="s">
        <v>62</v>
      </c>
      <c r="B70" t="s">
        <v>2972</v>
      </c>
      <c r="C70" t="s">
        <v>1035</v>
      </c>
      <c r="D70" t="s">
        <v>118</v>
      </c>
      <c r="E70" t="s">
        <v>118</v>
      </c>
      <c r="F70" t="s">
        <v>118</v>
      </c>
      <c r="G70" t="s">
        <v>118</v>
      </c>
      <c r="H70" t="s">
        <v>118</v>
      </c>
      <c r="I70" t="s">
        <v>118</v>
      </c>
      <c r="J70" t="s">
        <v>118</v>
      </c>
      <c r="K70" t="s">
        <v>118</v>
      </c>
      <c r="L70" t="s">
        <v>118</v>
      </c>
      <c r="M70" t="s">
        <v>118</v>
      </c>
      <c r="N70" t="s">
        <v>118</v>
      </c>
      <c r="O70" t="s">
        <v>118</v>
      </c>
      <c r="P70" t="s">
        <v>118</v>
      </c>
      <c r="Q70" t="s">
        <v>118</v>
      </c>
    </row>
    <row r="71" spans="1:17" x14ac:dyDescent="0.35">
      <c r="A71" t="s">
        <v>63</v>
      </c>
      <c r="B71" t="s">
        <v>2973</v>
      </c>
      <c r="C71" t="s">
        <v>2991</v>
      </c>
      <c r="D71" t="s">
        <v>118</v>
      </c>
      <c r="E71" t="s">
        <v>118</v>
      </c>
      <c r="F71" t="s">
        <v>118</v>
      </c>
      <c r="G71" t="s">
        <v>118</v>
      </c>
      <c r="H71" t="s">
        <v>118</v>
      </c>
      <c r="I71" t="s">
        <v>118</v>
      </c>
      <c r="J71" t="s">
        <v>118</v>
      </c>
      <c r="K71" t="s">
        <v>118</v>
      </c>
      <c r="L71" t="s">
        <v>118</v>
      </c>
      <c r="M71" t="s">
        <v>118</v>
      </c>
      <c r="N71" t="s">
        <v>118</v>
      </c>
      <c r="O71" t="s">
        <v>118</v>
      </c>
      <c r="P71" t="s">
        <v>118</v>
      </c>
      <c r="Q71" t="s">
        <v>118</v>
      </c>
    </row>
    <row r="72" spans="1:17" x14ac:dyDescent="0.35">
      <c r="A72" t="s">
        <v>64</v>
      </c>
      <c r="B72" t="s">
        <v>2974</v>
      </c>
      <c r="C72" t="s">
        <v>2992</v>
      </c>
      <c r="D72" t="s">
        <v>118</v>
      </c>
      <c r="E72" t="s">
        <v>118</v>
      </c>
      <c r="F72" t="s">
        <v>118</v>
      </c>
      <c r="G72" t="s">
        <v>118</v>
      </c>
      <c r="H72" t="s">
        <v>118</v>
      </c>
      <c r="I72" t="s">
        <v>118</v>
      </c>
      <c r="J72" t="s">
        <v>118</v>
      </c>
      <c r="K72" t="s">
        <v>118</v>
      </c>
      <c r="L72" t="s">
        <v>118</v>
      </c>
      <c r="M72" t="s">
        <v>118</v>
      </c>
      <c r="N72" t="s">
        <v>118</v>
      </c>
      <c r="O72" t="s">
        <v>118</v>
      </c>
      <c r="P72" t="s">
        <v>118</v>
      </c>
      <c r="Q72" t="s">
        <v>118</v>
      </c>
    </row>
    <row r="73" spans="1:17" x14ac:dyDescent="0.35">
      <c r="A73" t="s">
        <v>65</v>
      </c>
      <c r="B73" t="s">
        <v>702</v>
      </c>
      <c r="C73" t="s">
        <v>2701</v>
      </c>
      <c r="D73" t="s">
        <v>118</v>
      </c>
      <c r="E73" t="s">
        <v>118</v>
      </c>
      <c r="F73" t="s">
        <v>118</v>
      </c>
      <c r="G73" t="s">
        <v>118</v>
      </c>
      <c r="H73" t="s">
        <v>118</v>
      </c>
      <c r="I73" t="s">
        <v>118</v>
      </c>
      <c r="J73" t="s">
        <v>118</v>
      </c>
      <c r="K73" t="s">
        <v>118</v>
      </c>
      <c r="L73" t="s">
        <v>118</v>
      </c>
      <c r="M73" t="s">
        <v>118</v>
      </c>
      <c r="N73" t="s">
        <v>118</v>
      </c>
      <c r="O73" t="s">
        <v>118</v>
      </c>
      <c r="P73" t="s">
        <v>118</v>
      </c>
      <c r="Q73" t="s">
        <v>118</v>
      </c>
    </row>
    <row r="74" spans="1:17" x14ac:dyDescent="0.35">
      <c r="A74" t="s">
        <v>66</v>
      </c>
      <c r="B74" t="s">
        <v>2975</v>
      </c>
      <c r="C74" t="s">
        <v>2993</v>
      </c>
      <c r="D74" t="s">
        <v>118</v>
      </c>
      <c r="E74" t="s">
        <v>118</v>
      </c>
      <c r="F74" t="s">
        <v>118</v>
      </c>
      <c r="G74" t="s">
        <v>118</v>
      </c>
      <c r="H74" t="s">
        <v>118</v>
      </c>
      <c r="I74" t="s">
        <v>118</v>
      </c>
      <c r="J74" t="s">
        <v>118</v>
      </c>
      <c r="K74" t="s">
        <v>118</v>
      </c>
      <c r="L74" t="s">
        <v>118</v>
      </c>
      <c r="M74" t="s">
        <v>118</v>
      </c>
      <c r="N74" t="s">
        <v>118</v>
      </c>
      <c r="O74" t="s">
        <v>118</v>
      </c>
      <c r="P74" t="s">
        <v>118</v>
      </c>
      <c r="Q74" t="s">
        <v>118</v>
      </c>
    </row>
    <row r="75" spans="1:17" x14ac:dyDescent="0.35">
      <c r="A75" t="s">
        <v>67</v>
      </c>
      <c r="B75" t="s">
        <v>2022</v>
      </c>
      <c r="C75" t="s">
        <v>118</v>
      </c>
      <c r="D75" t="s">
        <v>118</v>
      </c>
      <c r="E75" t="s">
        <v>118</v>
      </c>
      <c r="F75" t="s">
        <v>118</v>
      </c>
      <c r="G75" t="s">
        <v>118</v>
      </c>
      <c r="H75" t="s">
        <v>118</v>
      </c>
      <c r="I75" t="s">
        <v>118</v>
      </c>
      <c r="J75" t="s">
        <v>118</v>
      </c>
      <c r="K75" t="s">
        <v>118</v>
      </c>
      <c r="L75" t="s">
        <v>118</v>
      </c>
      <c r="M75" t="s">
        <v>118</v>
      </c>
      <c r="N75" t="s">
        <v>118</v>
      </c>
      <c r="O75" t="s">
        <v>118</v>
      </c>
      <c r="P75" t="s">
        <v>118</v>
      </c>
      <c r="Q75" t="s">
        <v>118</v>
      </c>
    </row>
    <row r="76" spans="1:17" x14ac:dyDescent="0.35">
      <c r="A76" t="s">
        <v>68</v>
      </c>
      <c r="B76" t="s">
        <v>127</v>
      </c>
      <c r="C76" t="s">
        <v>127</v>
      </c>
      <c r="D76" t="s">
        <v>118</v>
      </c>
      <c r="E76" t="s">
        <v>118</v>
      </c>
      <c r="F76" t="s">
        <v>118</v>
      </c>
      <c r="G76" t="s">
        <v>118</v>
      </c>
      <c r="H76" t="s">
        <v>118</v>
      </c>
      <c r="I76" t="s">
        <v>118</v>
      </c>
      <c r="J76" t="s">
        <v>118</v>
      </c>
      <c r="K76" t="s">
        <v>118</v>
      </c>
      <c r="L76" t="s">
        <v>118</v>
      </c>
      <c r="M76" t="s">
        <v>118</v>
      </c>
      <c r="N76" t="s">
        <v>118</v>
      </c>
      <c r="O76" t="s">
        <v>118</v>
      </c>
      <c r="P76" t="s">
        <v>118</v>
      </c>
      <c r="Q76" t="s">
        <v>118</v>
      </c>
    </row>
    <row r="77" spans="1:17" x14ac:dyDescent="0.35">
      <c r="A77" t="s">
        <v>74</v>
      </c>
      <c r="B77" t="s">
        <v>84</v>
      </c>
      <c r="C77" t="s">
        <v>84</v>
      </c>
      <c r="D77" t="s">
        <v>84</v>
      </c>
      <c r="E77" t="s">
        <v>84</v>
      </c>
      <c r="F77" t="s">
        <v>84</v>
      </c>
      <c r="G77" t="s">
        <v>84</v>
      </c>
      <c r="H77" t="s">
        <v>84</v>
      </c>
      <c r="I77" t="s">
        <v>84</v>
      </c>
      <c r="J77" t="s">
        <v>84</v>
      </c>
      <c r="K77" t="s">
        <v>84</v>
      </c>
      <c r="L77" t="s">
        <v>84</v>
      </c>
      <c r="M77" t="s">
        <v>84</v>
      </c>
      <c r="N77" t="s">
        <v>84</v>
      </c>
      <c r="O77" t="s">
        <v>84</v>
      </c>
      <c r="P77" t="s">
        <v>84</v>
      </c>
      <c r="Q77" t="s">
        <v>84</v>
      </c>
    </row>
    <row r="78" spans="1:17" x14ac:dyDescent="0.35">
      <c r="A78" s="2" t="s">
        <v>75</v>
      </c>
      <c r="B78" t="s">
        <v>2704</v>
      </c>
      <c r="C78" t="s">
        <v>118</v>
      </c>
      <c r="D78" t="s">
        <v>118</v>
      </c>
      <c r="E78" t="s">
        <v>118</v>
      </c>
      <c r="F78" t="s">
        <v>118</v>
      </c>
      <c r="G78" t="s">
        <v>118</v>
      </c>
      <c r="H78" t="s">
        <v>118</v>
      </c>
      <c r="I78" t="s">
        <v>118</v>
      </c>
      <c r="J78" t="s">
        <v>118</v>
      </c>
      <c r="K78" t="s">
        <v>118</v>
      </c>
      <c r="L78" t="s">
        <v>118</v>
      </c>
      <c r="M78" t="s">
        <v>118</v>
      </c>
      <c r="N78" t="s">
        <v>118</v>
      </c>
      <c r="O78" t="s">
        <v>118</v>
      </c>
      <c r="P78" t="s">
        <v>118</v>
      </c>
      <c r="Q78" t="s">
        <v>118</v>
      </c>
    </row>
    <row r="79" spans="1:17" x14ac:dyDescent="0.35">
      <c r="A79" s="1" t="s">
        <v>76</v>
      </c>
      <c r="B79" t="s">
        <v>2976</v>
      </c>
      <c r="C79" t="s">
        <v>130</v>
      </c>
      <c r="D79" t="s">
        <v>130</v>
      </c>
      <c r="E79" t="s">
        <v>130</v>
      </c>
      <c r="F79" t="s">
        <v>130</v>
      </c>
      <c r="G79" t="s">
        <v>130</v>
      </c>
      <c r="H79" t="s">
        <v>130</v>
      </c>
      <c r="I79" t="s">
        <v>130</v>
      </c>
      <c r="J79" t="s">
        <v>130</v>
      </c>
      <c r="K79" t="s">
        <v>130</v>
      </c>
      <c r="L79" t="s">
        <v>130</v>
      </c>
      <c r="M79" t="s">
        <v>130</v>
      </c>
      <c r="N79" t="s">
        <v>130</v>
      </c>
      <c r="O79" t="s">
        <v>130</v>
      </c>
      <c r="P79" t="s">
        <v>130</v>
      </c>
      <c r="Q79" t="s">
        <v>130</v>
      </c>
    </row>
    <row r="80" spans="1:17" x14ac:dyDescent="0.35">
      <c r="A80" t="s">
        <v>77</v>
      </c>
      <c r="B80" t="s">
        <v>118</v>
      </c>
      <c r="C80" t="s">
        <v>118</v>
      </c>
      <c r="D80" t="s">
        <v>118</v>
      </c>
      <c r="E80" t="s">
        <v>118</v>
      </c>
      <c r="F80" t="s">
        <v>118</v>
      </c>
      <c r="G80" t="s">
        <v>118</v>
      </c>
      <c r="H80" t="s">
        <v>118</v>
      </c>
      <c r="I80" t="s">
        <v>118</v>
      </c>
      <c r="J80" t="s">
        <v>118</v>
      </c>
      <c r="K80" t="s">
        <v>118</v>
      </c>
      <c r="L80" t="s">
        <v>118</v>
      </c>
      <c r="M80" t="s">
        <v>118</v>
      </c>
      <c r="N80" t="s">
        <v>118</v>
      </c>
      <c r="O80" t="s">
        <v>118</v>
      </c>
      <c r="P80" t="s">
        <v>118</v>
      </c>
      <c r="Q80" t="s">
        <v>118</v>
      </c>
    </row>
    <row r="81" spans="1:17" x14ac:dyDescent="0.35">
      <c r="A81" t="s">
        <v>78</v>
      </c>
      <c r="B81" t="s">
        <v>2977</v>
      </c>
      <c r="C81" t="s">
        <v>130</v>
      </c>
      <c r="D81" t="s">
        <v>130</v>
      </c>
      <c r="E81" t="s">
        <v>130</v>
      </c>
      <c r="F81" t="s">
        <v>130</v>
      </c>
      <c r="G81" t="s">
        <v>130</v>
      </c>
      <c r="H81" t="s">
        <v>130</v>
      </c>
      <c r="I81" t="s">
        <v>130</v>
      </c>
      <c r="J81" t="s">
        <v>130</v>
      </c>
      <c r="K81" t="s">
        <v>130</v>
      </c>
      <c r="L81" t="s">
        <v>130</v>
      </c>
      <c r="M81" t="s">
        <v>130</v>
      </c>
      <c r="N81" t="s">
        <v>130</v>
      </c>
      <c r="O81" t="s">
        <v>130</v>
      </c>
      <c r="P81" t="s">
        <v>130</v>
      </c>
      <c r="Q81" t="s">
        <v>130</v>
      </c>
    </row>
    <row r="82" spans="1:17" x14ac:dyDescent="0.35">
      <c r="A82" s="2" t="s">
        <v>79</v>
      </c>
      <c r="B82" t="s">
        <v>118</v>
      </c>
      <c r="C82" t="s">
        <v>131</v>
      </c>
      <c r="D82" t="s">
        <v>1441</v>
      </c>
      <c r="E82" t="s">
        <v>363</v>
      </c>
      <c r="F82" t="s">
        <v>124</v>
      </c>
      <c r="G82" t="s">
        <v>783</v>
      </c>
      <c r="H82" t="s">
        <v>923</v>
      </c>
      <c r="I82" t="s">
        <v>158</v>
      </c>
      <c r="J82" t="s">
        <v>3067</v>
      </c>
      <c r="K82" t="s">
        <v>158</v>
      </c>
      <c r="L82" t="s">
        <v>135</v>
      </c>
      <c r="M82" t="s">
        <v>190</v>
      </c>
      <c r="N82" t="s">
        <v>225</v>
      </c>
      <c r="O82" t="s">
        <v>124</v>
      </c>
      <c r="P82" t="s">
        <v>783</v>
      </c>
      <c r="Q82" t="s">
        <v>131</v>
      </c>
    </row>
    <row r="83" spans="1:17" x14ac:dyDescent="0.35">
      <c r="A83" s="1" t="s">
        <v>80</v>
      </c>
      <c r="B83" t="s">
        <v>2978</v>
      </c>
      <c r="C83" t="s">
        <v>2994</v>
      </c>
      <c r="D83" t="s">
        <v>3291</v>
      </c>
      <c r="E83" t="s">
        <v>3013</v>
      </c>
      <c r="F83" t="s">
        <v>3306</v>
      </c>
      <c r="G83" t="s">
        <v>3032</v>
      </c>
      <c r="H83" t="s">
        <v>3050</v>
      </c>
      <c r="I83" t="s">
        <v>3585</v>
      </c>
      <c r="J83" t="s">
        <v>3068</v>
      </c>
      <c r="K83" t="s">
        <v>3188</v>
      </c>
      <c r="L83" t="s">
        <v>3085</v>
      </c>
      <c r="M83" t="s">
        <v>3119</v>
      </c>
      <c r="N83" t="s">
        <v>3101</v>
      </c>
      <c r="O83" t="s">
        <v>3135</v>
      </c>
      <c r="P83" t="s">
        <v>3153</v>
      </c>
      <c r="Q83" t="s">
        <v>3172</v>
      </c>
    </row>
    <row r="84" spans="1:17" x14ac:dyDescent="0.35">
      <c r="A84" t="s">
        <v>81</v>
      </c>
      <c r="B84" t="s">
        <v>2979</v>
      </c>
      <c r="C84" t="s">
        <v>118</v>
      </c>
      <c r="D84" t="s">
        <v>118</v>
      </c>
      <c r="E84" t="s">
        <v>118</v>
      </c>
      <c r="F84" t="s">
        <v>118</v>
      </c>
      <c r="G84" t="s">
        <v>118</v>
      </c>
      <c r="H84" t="s">
        <v>118</v>
      </c>
      <c r="I84" t="s">
        <v>118</v>
      </c>
      <c r="J84" t="s">
        <v>118</v>
      </c>
      <c r="K84" t="s">
        <v>118</v>
      </c>
      <c r="L84" t="s">
        <v>118</v>
      </c>
      <c r="M84" t="s">
        <v>118</v>
      </c>
      <c r="N84" t="s">
        <v>118</v>
      </c>
      <c r="O84" t="s">
        <v>118</v>
      </c>
      <c r="P84" t="s">
        <v>118</v>
      </c>
      <c r="Q84" t="s">
        <v>118</v>
      </c>
    </row>
    <row r="85" spans="1:17" x14ac:dyDescent="0.35">
      <c r="A85" s="1" t="s">
        <v>82</v>
      </c>
      <c r="B85" t="s">
        <v>2980</v>
      </c>
      <c r="C85" t="s">
        <v>2995</v>
      </c>
      <c r="D85" t="s">
        <v>3292</v>
      </c>
      <c r="E85" t="s">
        <v>3014</v>
      </c>
      <c r="F85" t="s">
        <v>3307</v>
      </c>
      <c r="G85" t="s">
        <v>3033</v>
      </c>
      <c r="H85" t="s">
        <v>3051</v>
      </c>
      <c r="I85" t="s">
        <v>3586</v>
      </c>
      <c r="J85" t="s">
        <v>3069</v>
      </c>
      <c r="K85" t="s">
        <v>3189</v>
      </c>
      <c r="L85" t="s">
        <v>3086</v>
      </c>
      <c r="M85" t="s">
        <v>3120</v>
      </c>
      <c r="N85" t="s">
        <v>3102</v>
      </c>
      <c r="O85" t="s">
        <v>3136</v>
      </c>
      <c r="P85" t="s">
        <v>3154</v>
      </c>
      <c r="Q85" t="s">
        <v>3173</v>
      </c>
    </row>
    <row r="86" spans="1:17" x14ac:dyDescent="0.35">
      <c r="A86" t="s">
        <v>83</v>
      </c>
      <c r="B86" t="s">
        <v>2981</v>
      </c>
      <c r="C86" t="s">
        <v>118</v>
      </c>
      <c r="D86" t="s">
        <v>118</v>
      </c>
      <c r="E86" t="s">
        <v>118</v>
      </c>
      <c r="F86" t="s">
        <v>118</v>
      </c>
      <c r="G86" t="s">
        <v>118</v>
      </c>
      <c r="H86" t="s">
        <v>118</v>
      </c>
      <c r="I86" t="s">
        <v>118</v>
      </c>
      <c r="J86" t="s">
        <v>118</v>
      </c>
      <c r="K86" t="s">
        <v>118</v>
      </c>
      <c r="L86" t="s">
        <v>118</v>
      </c>
      <c r="M86" t="s">
        <v>118</v>
      </c>
      <c r="N86" t="s">
        <v>118</v>
      </c>
      <c r="O86" t="s">
        <v>118</v>
      </c>
      <c r="P86" t="s">
        <v>118</v>
      </c>
      <c r="Q86" t="s">
        <v>118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1</vt:i4>
      </vt:variant>
    </vt:vector>
  </HeadingPairs>
  <TitlesOfParts>
    <vt:vector size="21" baseType="lpstr">
      <vt:lpstr>ตค</vt:lpstr>
      <vt:lpstr>พย</vt:lpstr>
      <vt:lpstr>ธค</vt:lpstr>
      <vt:lpstr>มค</vt:lpstr>
      <vt:lpstr>กพ</vt:lpstr>
      <vt:lpstr>มีค</vt:lpstr>
      <vt:lpstr>เมย</vt:lpstr>
      <vt:lpstr>พค</vt:lpstr>
      <vt:lpstr>มิย</vt:lpstr>
      <vt:lpstr>กค</vt:lpstr>
      <vt:lpstr>สค</vt:lpstr>
      <vt:lpstr>กย</vt:lpstr>
      <vt:lpstr>สรุป</vt:lpstr>
      <vt:lpstr>วิเคราะห์58</vt:lpstr>
      <vt:lpstr>ไตรมาส1</vt:lpstr>
      <vt:lpstr>Sheet1</vt:lpstr>
      <vt:lpstr>รายเดือน</vt:lpstr>
      <vt:lpstr>Sheet2</vt:lpstr>
      <vt:lpstr>ครองเตียง-ใช้เตียง 58</vt:lpstr>
      <vt:lpstr>Sheet3</vt:lpstr>
      <vt:lpstr>วิเคราะห์58!Print_Titles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siam125</cp:lastModifiedBy>
  <cp:lastPrinted>2016-07-11T03:06:44Z</cp:lastPrinted>
  <dcterms:created xsi:type="dcterms:W3CDTF">2014-11-28T06:09:43Z</dcterms:created>
  <dcterms:modified xsi:type="dcterms:W3CDTF">2016-07-11T03:18:18Z</dcterms:modified>
</cp:coreProperties>
</file>